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e" sheetId="1" r:id="rId4"/>
    <sheet state="visible" name="Bienes a adquirir" sheetId="2" r:id="rId5"/>
    <sheet state="visible" name="R. Humanos" sheetId="3" r:id="rId6"/>
    <sheet state="visible" name="Consultoria" sheetId="4" r:id="rId7"/>
    <sheet state="visible" name="Materiales e Insumos" sheetId="5" r:id="rId8"/>
    <sheet state="visible" name="Otros Costos" sheetId="6" r:id="rId9"/>
    <sheet state="visible" name="Costos totales - AgenciaEmpresa" sheetId="7" r:id="rId10"/>
    <sheet state="visible" name="Etapas y Actividades" sheetId="8" r:id="rId11"/>
  </sheets>
  <definedNames>
    <definedName name="CIIUdescr">#REF!</definedName>
    <definedName name="Titulo">#REF!</definedName>
    <definedName name="CIIUnums">#REF!</definedName>
    <definedName name="duracion">Indice!$F$7</definedName>
  </definedNames>
  <calcPr/>
  <extLst>
    <ext uri="GoogleSheetsCustomDataVersion1">
      <go:sheetsCustomData xmlns:go="http://customooxmlschemas.google.com/" r:id="rId12" roundtripDataSignature="AMtx7mi/YCWWH+t0tCkjXziD6o01n1Rk7w=="/>
    </ext>
  </extLst>
</workbook>
</file>

<file path=xl/sharedStrings.xml><?xml version="1.0" encoding="utf-8"?>
<sst xmlns="http://schemas.openxmlformats.org/spreadsheetml/2006/main" count="267" uniqueCount="129">
  <si>
    <t>CONVOCATORIA ANR Innovación Tecnológica 2022</t>
  </si>
  <si>
    <t>TITULO:</t>
  </si>
  <si>
    <t>RAZON SOCIAL DE LA EMPRESA TITULAR DEL ANR:</t>
  </si>
  <si>
    <t>Duración</t>
  </si>
  <si>
    <t>en meses</t>
  </si>
  <si>
    <t>DESCRIPCIONES</t>
  </si>
  <si>
    <t>Aporte FONTAR</t>
  </si>
  <si>
    <t>Contraparte</t>
  </si>
  <si>
    <t>Costo TOTAL</t>
  </si>
  <si>
    <t>BIENES DE CAPITAL</t>
  </si>
  <si>
    <t>RECURSOS HUMANOS</t>
  </si>
  <si>
    <t>CONSULTORIAS Y SERVICIOS</t>
  </si>
  <si>
    <t>MATERIALES E INSUMOS</t>
  </si>
  <si>
    <t>OTROS COSTOS</t>
  </si>
  <si>
    <t>SUBTOTALES</t>
  </si>
  <si>
    <t>PORCENTAJES</t>
  </si>
  <si>
    <t>VERIFICACION DE CARGA</t>
  </si>
  <si>
    <t>CONTENIDO</t>
  </si>
  <si>
    <t>VERIFICACIONES</t>
  </si>
  <si>
    <t>FORM. A</t>
  </si>
  <si>
    <t>CARGA DEL TITULO DEL PROYECTO .................................................................................................................................................................................................................................</t>
  </si>
  <si>
    <t>CARGA DE LA RAZON SOCIAL DE LA EMPRESA TITULAR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</si>
  <si>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CARGA DEL PLAZO DE EJECUCION DEL PROYECTO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</si>
  <si>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FORM. B</t>
  </si>
  <si>
    <t>11.1</t>
  </si>
  <si>
    <t>BIENES A ADQUIRIR ......................................................................................................................................................................................................................................................</t>
  </si>
  <si>
    <t>11.2 - 11.3</t>
  </si>
  <si>
    <t>RECURSOS HUMANOS  ...............................................................................................................................................................................................................................................</t>
  </si>
  <si>
    <t>11.4</t>
  </si>
  <si>
    <t>CONSULTORIA Y SERVICIOS TECNOLOGICOS  A CONTRATAR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</si>
  <si>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11.5</t>
  </si>
  <si>
    <t>MATERIALES E INSUMOS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</si>
  <si>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11.6</t>
  </si>
  <si>
    <t>OTROS COSTOS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</si>
  <si>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11.7 - 11.8 - 11.9</t>
  </si>
  <si>
    <t>COSTOS TOTALES-COSTOS A FINANCIAR POR EL AGENCIA Y POR LA CONTRAPART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</si>
  <si>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11.10 - 11.11</t>
  </si>
  <si>
    <t>ETAPAS Y ACTIVIDADES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</si>
  <si>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%</t>
  </si>
  <si>
    <t>PORCENTAJE DE FINANCIAMIENTO AGENCIA MENOR O IGUAL QUE EL 50 %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</si>
  <si>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NOTA:</t>
  </si>
  <si>
    <t>Se podrán considerar los gastos (FONTAR y Empresa) relacionados con el Proyecto a partir de la fecha de  Admisión del proyecto</t>
  </si>
  <si>
    <t>Los Gastos presupuestados no deben incluir el IVA</t>
  </si>
  <si>
    <t>Memoria técnica del proyecto</t>
  </si>
  <si>
    <t>CUADRO 11.1 BIENES A ADQUIRIR PARA EL PROYECTO</t>
  </si>
  <si>
    <t>MAQUINARIAS, EQUIPOS E INSTRUMENTOS</t>
  </si>
  <si>
    <t>COSTO TOTAL</t>
  </si>
  <si>
    <t>DESCRIPCION</t>
  </si>
  <si>
    <t>A Financiar por FONTAR</t>
  </si>
  <si>
    <t>A Financiar por la CONTRAPARTE</t>
  </si>
  <si>
    <t>SUBTOTAL:</t>
  </si>
  <si>
    <t>INFRAESTRUCTURA</t>
  </si>
  <si>
    <t>OTROS</t>
  </si>
  <si>
    <t>A Financiar por
FONTAR</t>
  </si>
  <si>
    <t>A Financiar por
la CONTRAPARTE</t>
  </si>
  <si>
    <t>TOTAL DE BIENES A ADQUIRIR:</t>
  </si>
  <si>
    <t>NOTA: Para las máquinas y/o equipos cuyos costos excedan los $ 30.000 se deberá presentar un presupuesto en cada caso.
Los costos de infraestructura deben ser estrictamente necesarios para la ejecución del proyecto.</t>
  </si>
  <si>
    <t>CUADRO 11.2: RECURSOS HUMANOS PROPIOS QUE INTERVENDRAN EN EL PROYECTO</t>
  </si>
  <si>
    <t>NOMBRE Y APELLIDO</t>
  </si>
  <si>
    <t>PROFESION U OFICIO</t>
  </si>
  <si>
    <t>CUIL / CUIT</t>
  </si>
  <si>
    <t>FUNCION EN EL PROYECTO</t>
  </si>
  <si>
    <t>SUELDO
MENSUAL
ASIGNADO (*)</t>
  </si>
  <si>
    <t>% DEDICACION
 AL PROYECTO</t>
  </si>
  <si>
    <t>MESES DE
PARTICIPACION
EN EL PROY.(**)</t>
  </si>
  <si>
    <t>COSTO
TOTAL</t>
  </si>
  <si>
    <t xml:space="preserve">TOTAL: </t>
  </si>
  <si>
    <t>Nota: Consignar en este Cuadro el personal en relación de dependencia y contratado, cuyos roles se relacionen estrictamente con las actividades del Proyecto.</t>
  </si>
  <si>
    <t>CUADRO 11.3: RECURSOS HUMANOS ADICIONALES REQUERIDOS EN EL PROYECTO</t>
  </si>
  <si>
    <t>CUIL / CUIT (si ya esta definido)</t>
  </si>
  <si>
    <t>COSTO
TOTAL
MENSUAL(*)</t>
  </si>
  <si>
    <t>MESES DE
PARTICIPACION
EN EL PROY.</t>
  </si>
  <si>
    <t>% DEDICACION
AL PROYECTO (**)</t>
  </si>
  <si>
    <t>Nota: Adicional implica la contratación de nuevo personal por parte de la Empresa, cuyas actividades se encuentren estrictamente relacionadas con las del Proyecto.</t>
  </si>
  <si>
    <t xml:space="preserve"> A financiar por FONTAR</t>
  </si>
  <si>
    <t>TOTAL DE RECURSOS HUMANOS:</t>
  </si>
  <si>
    <t>Nota: (*) Sueldo bruto de aportes</t>
  </si>
  <si>
    <t xml:space="preserve">          (**) Los meses de participación en el proyecto, no pueden exceder el período de ejecución.</t>
  </si>
  <si>
    <t>CUADRO 11.4: CONSULTORIA Y SERVICIOS TECNOLOGICOS A CONTRATAR</t>
  </si>
  <si>
    <t>COSTO
MENSUAL</t>
  </si>
  <si>
    <t>NOTA: Para los gastos de Consultoría y Servicios Tecnológicos que excedan los $ 30.000 se deberá presentar un presupuesto en cada caso.</t>
  </si>
  <si>
    <t xml:space="preserve">TOTAL DE CONSULTORIA Y SERVICIOS TECNOLOGICOS A CONTRATAR: </t>
  </si>
  <si>
    <t>CUADRO 11.5: MATERIALES E INSUMOS</t>
  </si>
  <si>
    <t>DETALLE</t>
  </si>
  <si>
    <t>UNIDAD DE
MEDIDA</t>
  </si>
  <si>
    <t>CANTIDAD</t>
  </si>
  <si>
    <t>COSTO UNITARIO</t>
  </si>
  <si>
    <t xml:space="preserve">NOTA: </t>
  </si>
  <si>
    <t>Para los gastos unitarios de Materiales e Insumos que excedan los $ 30.000 se deberá presentar un presupuesto en cada caso.</t>
  </si>
  <si>
    <t>Identificar los materiales e insumos con un grado de apertura tal, que permita su comprensión.</t>
  </si>
  <si>
    <t xml:space="preserve">TOTAL DE MATERIALES E INSUMOS:  </t>
  </si>
  <si>
    <t>CUADRO 11.6: OTROS COSTOS</t>
  </si>
  <si>
    <r>
      <rPr>
        <rFont val="Arial"/>
        <b/>
        <color theme="1"/>
        <sz val="12.0"/>
      </rPr>
      <t>SUGERENCIA</t>
    </r>
    <r>
      <rPr>
        <rFont val="Arial"/>
        <b val="0"/>
        <color theme="1"/>
        <sz val="12.0"/>
      </rPr>
      <t xml:space="preserve"> Las descripciones pueden abarcar por ejemplo: Ensayos, Herramientas, Repuestos, Accesorios, Puesta en marcha de equipos, Patentamiento, Regalías, Etc..</t>
    </r>
  </si>
  <si>
    <t>NOTAS:</t>
  </si>
  <si>
    <t xml:space="preserve">Incluír en Rubro de Costos, como costos de contraparte, el costo del pliego de la convocatoria. </t>
  </si>
  <si>
    <t>Para los gastos unitarios de Otros Costos que excedan los $ 30.000 se deberá presentar un presupuesto en cada caso.</t>
  </si>
  <si>
    <t xml:space="preserve">TOTAL DE OTROS COSTOS:  </t>
  </si>
  <si>
    <t>CUADROS DE VERIFICACION</t>
  </si>
  <si>
    <t>El cuadro azul y el verde se comparan solo con la parte entera de los costos (se compara solo lo visible)</t>
  </si>
  <si>
    <t>RESUMEN DE CUADROS 11.1 AL 11.6</t>
  </si>
  <si>
    <t>RESUMEN DE CUADROS 11.7 AL 11.8</t>
  </si>
  <si>
    <t>FIN. AGENCIA-FONTAR</t>
  </si>
  <si>
    <t>FIN. CONTRAPARTE</t>
  </si>
  <si>
    <t>TOTAL</t>
  </si>
  <si>
    <t xml:space="preserve">CUADRO 11.7: A FINANCIAR POR FONTAR </t>
  </si>
  <si>
    <t>BIENES A ADQUIRIR</t>
  </si>
  <si>
    <t>CONSULTORIA Y SERVICIOS</t>
  </si>
  <si>
    <t>TOTALES</t>
  </si>
  <si>
    <t>CUADRO 11.8: A FINANCIAR POR LA CONTRAPARTE</t>
  </si>
  <si>
    <t xml:space="preserve">CUADRO 11.9: COSTO TOTAL </t>
  </si>
  <si>
    <t>Sólo se efectuarán los desembolsos correspondientes en función del cronograma aprobado y de cada rendición de cuentas presentada, una vez verificados los grados de avance de las etapas y/o actividades propuestas en los cuadros 11,10 y 11,11</t>
  </si>
  <si>
    <t>NOTA: A los efectos de la confección de esta planilla se preve un número máximo de etapas prefijado (10 etapas), así como también la forma de llamarlas (de la A a la J). No siendo necesario completarlas integramente si asi lo requiere el proyecto.</t>
  </si>
  <si>
    <t>En relación a las actividades, se preve por etapa un máximo de cinco actividades.</t>
  </si>
  <si>
    <t>CUADRO 11.10: DESCRIPCION DE LAS ETAPAS</t>
  </si>
  <si>
    <t>CODIGO
ETAPA</t>
  </si>
  <si>
    <t>Fecha de Inicio</t>
  </si>
  <si>
    <t>Fecha de Finalización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</si>
  <si>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</si>
  <si>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</si>
  <si>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</si>
  <si>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</si>
  <si>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</si>
  <si>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</si>
  <si>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</si>
  <si>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</si>
  <si>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</si>
  <si>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</si>
  <si>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CUADRO 11.11: DESCRIPCION DE LAS ACTIVIDADES DENTRO DE LA ETAPA</t>
  </si>
  <si>
    <t>CODIGO
ACTIVIDAD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</si>
</sst>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dd\-mm\-yy"/>
  </numFmts>
  <fonts count="22">
    <font>
      <sz val="10.0"/>
      <color rgb="FF000000"/>
      <name val="Arial"/>
      <scheme val="minor"/>
    </font>
    <font>
      <b/>
      <sz val="22.0"/>
      <color theme="1"/>
      <name val="Arial"/>
    </font>
    <font/>
    <font>
      <sz val="10.0"/>
      <color theme="1"/>
      <name val="Arial"/>
    </font>
    <font>
      <b/>
      <sz val="15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10.0"/>
      <color rgb="FFFFFFFF"/>
      <name val="Arial"/>
    </font>
    <font>
      <sz val="10.0"/>
      <color rgb="FFFF0000"/>
      <name val="Arial"/>
    </font>
    <font>
      <sz val="12.0"/>
      <color theme="1"/>
      <name val="Arial"/>
    </font>
    <font>
      <b/>
      <u/>
      <sz val="12.0"/>
      <color theme="1"/>
      <name val="Arial"/>
    </font>
    <font>
      <b/>
      <sz val="16.0"/>
      <color theme="1"/>
      <name val="Arial"/>
    </font>
    <font>
      <b/>
      <sz val="20.0"/>
      <color theme="1"/>
      <name val="Arial"/>
    </font>
    <font>
      <sz val="10.0"/>
      <color rgb="FF000000"/>
      <name val="Arial"/>
    </font>
    <font>
      <sz val="11.0"/>
      <color theme="1"/>
      <name val="Arial"/>
    </font>
    <font>
      <b/>
      <u/>
      <sz val="12.0"/>
      <color theme="1"/>
      <name val="Arial"/>
    </font>
    <font>
      <b/>
      <sz val="10.0"/>
      <color rgb="FFFFFFFF"/>
      <name val="Arial"/>
    </font>
    <font>
      <sz val="9.0"/>
      <color theme="1"/>
      <name val="Arial"/>
    </font>
    <font>
      <b/>
      <sz val="11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333333"/>
        <bgColor rgb="FF333333"/>
      </patternFill>
    </fill>
    <fill>
      <patternFill patternType="solid">
        <fgColor rgb="FFFFFF99"/>
        <bgColor rgb="FFFFFF99"/>
      </patternFill>
    </fill>
  </fills>
  <borders count="10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/>
      <top/>
      <bottom style="medium">
        <color rgb="FF000000"/>
      </bottom>
    </border>
    <border>
      <lef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/>
      <top style="medium">
        <color rgb="FF000000"/>
      </top>
    </border>
    <border>
      <right/>
      <top style="medium">
        <color rgb="FF000000"/>
      </top>
      <bottom style="thin">
        <color rgb="FF000000"/>
      </bottom>
    </border>
    <border>
      <right/>
      <bottom style="medium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3" fontId="5" numFmtId="0" xfId="0" applyAlignment="1" applyBorder="1" applyFill="1" applyFont="1">
      <alignment horizontal="right" vertical="top"/>
    </xf>
    <xf borderId="8" fillId="0" fontId="5" numFmtId="0" xfId="0" applyAlignment="1" applyBorder="1" applyFont="1">
      <alignment horizontal="left" vertical="top"/>
    </xf>
    <xf borderId="9" fillId="0" fontId="2" numFmtId="0" xfId="0" applyBorder="1" applyFont="1"/>
    <xf borderId="10" fillId="0" fontId="2" numFmtId="0" xfId="0" applyBorder="1" applyFont="1"/>
    <xf borderId="8" fillId="3" fontId="5" numFmtId="0" xfId="0" applyAlignment="1" applyBorder="1" applyFont="1">
      <alignment horizontal="left" vertical="center"/>
    </xf>
    <xf borderId="8" fillId="0" fontId="5" numFmtId="0" xfId="0" applyAlignment="1" applyBorder="1" applyFont="1">
      <alignment horizontal="center" vertical="center"/>
    </xf>
    <xf borderId="11" fillId="3" fontId="5" numFmtId="0" xfId="0" applyAlignment="1" applyBorder="1" applyFont="1">
      <alignment vertical="center"/>
    </xf>
    <xf borderId="12" fillId="3" fontId="5" numFmtId="0" xfId="0" applyAlignment="1" applyBorder="1" applyFont="1">
      <alignment vertical="center"/>
    </xf>
    <xf borderId="7" fillId="0" fontId="5" numFmtId="164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3" fillId="4" fontId="5" numFmtId="0" xfId="0" applyAlignment="1" applyBorder="1" applyFill="1" applyFont="1">
      <alignment horizontal="center" vertical="center"/>
    </xf>
    <xf borderId="14" fillId="0" fontId="2" numFmtId="0" xfId="0" applyBorder="1" applyFont="1"/>
    <xf borderId="13" fillId="4" fontId="5" numFmtId="4" xfId="0" applyAlignment="1" applyBorder="1" applyFont="1" applyNumberFormat="1">
      <alignment horizontal="center" vertical="center"/>
    </xf>
    <xf borderId="13" fillId="4" fontId="3" numFmtId="0" xfId="0" applyAlignment="1" applyBorder="1" applyFont="1">
      <alignment horizontal="left" vertical="center"/>
    </xf>
    <xf borderId="13" fillId="2" fontId="5" numFmtId="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5" numFmtId="165" xfId="0" applyAlignment="1" applyFont="1" applyNumberFormat="1">
      <alignment horizontal="left" vertical="center"/>
    </xf>
    <xf borderId="0" fillId="0" fontId="5" numFmtId="14" xfId="0" applyAlignment="1" applyFont="1" applyNumberFormat="1">
      <alignment horizontal="center" vertical="center"/>
    </xf>
    <xf borderId="15" fillId="0" fontId="3" numFmtId="0" xfId="0" applyAlignment="1" applyBorder="1" applyFont="1">
      <alignment vertical="center"/>
    </xf>
    <xf borderId="15" fillId="0" fontId="8" numFmtId="0" xfId="0" applyAlignment="1" applyBorder="1" applyFont="1">
      <alignment horizontal="center" vertical="center"/>
    </xf>
    <xf borderId="15" fillId="0" fontId="8" numFmtId="0" xfId="0" applyAlignment="1" applyBorder="1" applyFont="1">
      <alignment vertical="center"/>
    </xf>
    <xf borderId="15" fillId="0" fontId="8" numFmtId="0" xfId="0" applyAlignment="1" applyBorder="1" applyFont="1">
      <alignment horizontal="left" vertical="center"/>
    </xf>
    <xf borderId="15" fillId="0" fontId="2" numFmtId="0" xfId="0" applyBorder="1" applyFont="1"/>
    <xf borderId="0" fillId="0" fontId="8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9" numFmtId="49" xfId="0" applyAlignment="1" applyFont="1" applyNumberFormat="1">
      <alignment shrinkToFit="0" vertical="center" wrapText="1"/>
    </xf>
    <xf borderId="16" fillId="0" fontId="3" numFmtId="0" xfId="0" applyAlignment="1" applyBorder="1" applyFont="1">
      <alignment horizontal="left" vertical="center"/>
    </xf>
    <xf borderId="17" fillId="0" fontId="9" numFmtId="49" xfId="0" applyAlignment="1" applyBorder="1" applyFont="1" applyNumberFormat="1">
      <alignment shrinkToFit="0" vertical="center" wrapText="1"/>
    </xf>
    <xf borderId="16" fillId="0" fontId="6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0" fillId="0" fontId="10" numFmtId="3" xfId="0" applyAlignment="1" applyFont="1" applyNumberFormat="1">
      <alignment horizontal="center" vertical="center"/>
    </xf>
    <xf borderId="0" fillId="0" fontId="3" numFmtId="49" xfId="0" applyAlignment="1" applyFont="1" applyNumberFormat="1">
      <alignment horizontal="right" vertical="center"/>
    </xf>
    <xf borderId="16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10" numFmtId="3" xfId="0" applyAlignment="1" applyFont="1" applyNumberFormat="1">
      <alignment vertical="center"/>
    </xf>
    <xf borderId="0" fillId="0" fontId="5" numFmtId="0" xfId="0" applyAlignment="1" applyFont="1">
      <alignment horizontal="right" vertical="center"/>
    </xf>
    <xf borderId="0" fillId="0" fontId="11" numFmtId="0" xfId="0" applyAlignment="1" applyFont="1">
      <alignment horizontal="left" vertical="center"/>
    </xf>
    <xf borderId="17" fillId="0" fontId="3" numFmtId="0" xfId="0" applyAlignment="1" applyBorder="1" applyFont="1">
      <alignment vertical="center"/>
    </xf>
    <xf borderId="0" fillId="0" fontId="9" numFmtId="49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left" vertical="center"/>
    </xf>
    <xf borderId="18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0" fontId="2" numFmtId="0" xfId="0" applyBorder="1" applyFont="1"/>
    <xf borderId="19" fillId="0" fontId="14" numFmtId="0" xfId="0" applyAlignment="1" applyBorder="1" applyFont="1">
      <alignment horizontal="left" vertical="center"/>
    </xf>
    <xf borderId="8" fillId="0" fontId="14" numFmtId="0" xfId="0" applyAlignment="1" applyBorder="1" applyFont="1">
      <alignment horizontal="left" shrinkToFit="0" vertical="center" wrapText="1"/>
    </xf>
    <xf borderId="8" fillId="2" fontId="15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center" vertical="center"/>
    </xf>
    <xf borderId="8" fillId="2" fontId="14" numFmtId="0" xfId="0" applyAlignment="1" applyBorder="1" applyFont="1">
      <alignment horizontal="center" vertical="center"/>
    </xf>
    <xf borderId="8" fillId="2" fontId="7" numFmtId="0" xfId="0" applyAlignment="1" applyBorder="1" applyFont="1">
      <alignment horizontal="left" vertical="center"/>
    </xf>
    <xf borderId="11" fillId="2" fontId="7" numFmtId="0" xfId="0" applyAlignment="1" applyBorder="1" applyFont="1">
      <alignment horizontal="center" vertical="center"/>
    </xf>
    <xf borderId="12" fillId="2" fontId="7" numFmtId="0" xfId="0" applyAlignment="1" applyBorder="1" applyFont="1">
      <alignment horizontal="center" vertical="center"/>
    </xf>
    <xf borderId="8" fillId="2" fontId="7" numFmtId="0" xfId="0" applyAlignment="1" applyBorder="1" applyFont="1">
      <alignment horizontal="center" vertical="center"/>
    </xf>
    <xf borderId="8" fillId="3" fontId="5" numFmtId="0" xfId="0" applyAlignment="1" applyBorder="1" applyFont="1">
      <alignment horizontal="center" vertical="center"/>
    </xf>
    <xf borderId="21" fillId="0" fontId="2" numFmtId="0" xfId="0" applyBorder="1" applyFont="1"/>
    <xf borderId="7" fillId="3" fontId="5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left" vertical="center"/>
    </xf>
    <xf borderId="23" fillId="0" fontId="2" numFmtId="0" xfId="0" applyBorder="1" applyFont="1"/>
    <xf borderId="24" fillId="0" fontId="2" numFmtId="0" xfId="0" applyBorder="1" applyFont="1"/>
    <xf borderId="25" fillId="0" fontId="3" numFmtId="4" xfId="0" applyAlignment="1" applyBorder="1" applyFont="1" applyNumberFormat="1">
      <alignment horizontal="right" vertical="center"/>
    </xf>
    <xf borderId="26" fillId="3" fontId="16" numFmtId="4" xfId="0" applyAlignment="1" applyBorder="1" applyFont="1" applyNumberFormat="1">
      <alignment horizontal="right" vertical="center"/>
    </xf>
    <xf borderId="27" fillId="0" fontId="3" numFmtId="0" xfId="0" applyAlignment="1" applyBorder="1" applyFont="1">
      <alignment horizontal="left" vertical="center"/>
    </xf>
    <xf borderId="28" fillId="0" fontId="2" numFmtId="0" xfId="0" applyBorder="1" applyFont="1"/>
    <xf borderId="29" fillId="0" fontId="2" numFmtId="0" xfId="0" applyBorder="1" applyFont="1"/>
    <xf borderId="26" fillId="0" fontId="3" numFmtId="4" xfId="0" applyAlignment="1" applyBorder="1" applyFont="1" applyNumberFormat="1">
      <alignment horizontal="right" vertical="center"/>
    </xf>
    <xf borderId="28" fillId="0" fontId="3" numFmtId="0" xfId="0" applyAlignment="1" applyBorder="1" applyFont="1">
      <alignment horizontal="left" vertical="center"/>
    </xf>
    <xf borderId="29" fillId="0" fontId="3" numFmtId="0" xfId="0" applyAlignment="1" applyBorder="1" applyFont="1">
      <alignment horizontal="left" vertical="center"/>
    </xf>
    <xf borderId="30" fillId="0" fontId="3" numFmtId="0" xfId="0" applyAlignment="1" applyBorder="1" applyFont="1">
      <alignment horizontal="left" vertical="center"/>
    </xf>
    <xf borderId="31" fillId="0" fontId="2" numFmtId="0" xfId="0" applyBorder="1" applyFont="1"/>
    <xf borderId="32" fillId="0" fontId="2" numFmtId="0" xfId="0" applyBorder="1" applyFont="1"/>
    <xf borderId="33" fillId="0" fontId="3" numFmtId="4" xfId="0" applyAlignment="1" applyBorder="1" applyFont="1" applyNumberFormat="1">
      <alignment horizontal="right" vertical="center"/>
    </xf>
    <xf borderId="11" fillId="5" fontId="3" numFmtId="0" xfId="0" applyAlignment="1" applyBorder="1" applyFill="1" applyFont="1">
      <alignment horizontal="center" vertical="center"/>
    </xf>
    <xf borderId="12" fillId="5" fontId="3" numFmtId="0" xfId="0" applyAlignment="1" applyBorder="1" applyFont="1">
      <alignment horizontal="center" vertical="center"/>
    </xf>
    <xf borderId="34" fillId="6" fontId="5" numFmtId="0" xfId="0" applyAlignment="1" applyBorder="1" applyFill="1" applyFont="1">
      <alignment horizontal="right" vertical="center"/>
    </xf>
    <xf borderId="7" fillId="6" fontId="5" numFmtId="4" xfId="0" applyAlignment="1" applyBorder="1" applyFont="1" applyNumberFormat="1">
      <alignment horizontal="right" vertical="center"/>
    </xf>
    <xf borderId="11" fillId="2" fontId="7" numFmtId="0" xfId="0" applyAlignment="1" applyBorder="1" applyFont="1">
      <alignment horizontal="left" vertical="center"/>
    </xf>
    <xf borderId="12" fillId="2" fontId="7" numFmtId="0" xfId="0" applyAlignment="1" applyBorder="1" applyFont="1">
      <alignment horizontal="left" vertical="center"/>
    </xf>
    <xf borderId="7" fillId="3" fontId="5" numFmtId="4" xfId="0" applyAlignment="1" applyBorder="1" applyFont="1" applyNumberFormat="1">
      <alignment horizontal="center" shrinkToFit="0" vertical="center" wrapText="1"/>
    </xf>
    <xf borderId="35" fillId="3" fontId="5" numFmtId="4" xfId="0" applyAlignment="1" applyBorder="1" applyFont="1" applyNumberFormat="1">
      <alignment horizontal="center" shrinkToFit="0" vertical="center" wrapText="1"/>
    </xf>
    <xf borderId="22" fillId="0" fontId="3" numFmtId="0" xfId="0" applyAlignment="1" applyBorder="1" applyFont="1">
      <alignment horizontal="center" vertical="center"/>
    </xf>
    <xf borderId="25" fillId="3" fontId="16" numFmtId="4" xfId="0" applyAlignment="1" applyBorder="1" applyFont="1" applyNumberFormat="1">
      <alignment horizontal="right" vertical="center"/>
    </xf>
    <xf borderId="27" fillId="0" fontId="3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vertical="center"/>
    </xf>
    <xf borderId="29" fillId="0" fontId="3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33" fillId="3" fontId="16" numFmtId="4" xfId="0" applyAlignment="1" applyBorder="1" applyFont="1" applyNumberFormat="1">
      <alignment horizontal="right" vertical="center"/>
    </xf>
    <xf borderId="11" fillId="2" fontId="7" numFmtId="0" xfId="0" applyAlignment="1" applyBorder="1" applyFont="1">
      <alignment vertical="center"/>
    </xf>
    <xf borderId="12" fillId="2" fontId="7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0" fillId="0" fontId="5" numFmtId="3" xfId="0" applyAlignment="1" applyFont="1" applyNumberFormat="1">
      <alignment horizontal="right" vertical="center"/>
    </xf>
    <xf borderId="18" fillId="2" fontId="7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7" fillId="2" fontId="8" numFmtId="4" xfId="0" applyAlignment="1" applyBorder="1" applyFont="1" applyNumberFormat="1">
      <alignment vertical="center"/>
    </xf>
    <xf borderId="19" fillId="0" fontId="6" numFmtId="0" xfId="0" applyAlignment="1" applyBorder="1" applyFont="1">
      <alignment horizontal="center" vertical="center"/>
    </xf>
    <xf borderId="19" fillId="0" fontId="6" numFmtId="0" xfId="0" applyAlignment="1" applyBorder="1" applyFont="1">
      <alignment shrinkToFit="0" vertical="center" wrapText="1"/>
    </xf>
    <xf borderId="19" fillId="0" fontId="6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 shrinkToFit="0" vertical="top" wrapText="1"/>
    </xf>
    <xf borderId="8" fillId="2" fontId="15" numFmtId="0" xfId="0" applyAlignment="1" applyBorder="1" applyFont="1">
      <alignment horizontal="center" vertical="center"/>
    </xf>
    <xf borderId="38" fillId="3" fontId="3" numFmtId="0" xfId="0" applyAlignment="1" applyBorder="1" applyFont="1">
      <alignment horizontal="center" vertical="center"/>
    </xf>
    <xf borderId="39" fillId="0" fontId="2" numFmtId="0" xfId="0" applyBorder="1" applyFont="1"/>
    <xf borderId="40" fillId="0" fontId="2" numFmtId="0" xfId="0" applyBorder="1" applyFont="1"/>
    <xf borderId="8" fillId="3" fontId="3" numFmtId="0" xfId="0" applyAlignment="1" applyBorder="1" applyFont="1">
      <alignment horizontal="center" vertical="center"/>
    </xf>
    <xf borderId="41" fillId="3" fontId="3" numFmtId="0" xfId="0" applyAlignment="1" applyBorder="1" applyFont="1">
      <alignment horizontal="center" vertical="center"/>
    </xf>
    <xf borderId="42" fillId="3" fontId="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left"/>
    </xf>
    <xf borderId="27" fillId="0" fontId="3" numFmtId="0" xfId="0" applyAlignment="1" applyBorder="1" applyFont="1">
      <alignment horizontal="center"/>
    </xf>
    <xf borderId="29" fillId="0" fontId="3" numFmtId="0" xfId="0" applyAlignment="1" applyBorder="1" applyFont="1">
      <alignment horizontal="center"/>
    </xf>
    <xf borderId="29" fillId="0" fontId="3" numFmtId="0" xfId="0" applyBorder="1" applyFont="1"/>
    <xf borderId="26" fillId="0" fontId="3" numFmtId="4" xfId="0" applyAlignment="1" applyBorder="1" applyFont="1" applyNumberFormat="1">
      <alignment horizontal="right"/>
    </xf>
    <xf borderId="26" fillId="0" fontId="3" numFmtId="166" xfId="0" applyBorder="1" applyFont="1" applyNumberFormat="1"/>
    <xf borderId="26" fillId="0" fontId="3" numFmtId="3" xfId="0" applyBorder="1" applyFont="1" applyNumberFormat="1"/>
    <xf borderId="25" fillId="3" fontId="3" numFmtId="4" xfId="0" applyBorder="1" applyFont="1" applyNumberFormat="1"/>
    <xf borderId="0" fillId="0" fontId="6" numFmtId="0" xfId="0" applyFont="1"/>
    <xf borderId="26" fillId="3" fontId="3" numFmtId="4" xfId="0" applyBorder="1" applyFont="1" applyNumberFormat="1"/>
    <xf borderId="30" fillId="0" fontId="3" numFmtId="0" xfId="0" applyAlignment="1" applyBorder="1" applyFont="1">
      <alignment horizontal="left"/>
    </xf>
    <xf borderId="30" fillId="0" fontId="3" numFmtId="0" xfId="0" applyAlignment="1" applyBorder="1" applyFont="1">
      <alignment horizontal="center"/>
    </xf>
    <xf borderId="32" fillId="0" fontId="3" numFmtId="0" xfId="0" applyBorder="1" applyFont="1"/>
    <xf borderId="33" fillId="0" fontId="3" numFmtId="4" xfId="0" applyAlignment="1" applyBorder="1" applyFont="1" applyNumberFormat="1">
      <alignment horizontal="right"/>
    </xf>
    <xf borderId="33" fillId="0" fontId="3" numFmtId="166" xfId="0" applyBorder="1" applyFont="1" applyNumberFormat="1"/>
    <xf borderId="33" fillId="0" fontId="3" numFmtId="3" xfId="0" applyBorder="1" applyFont="1" applyNumberFormat="1"/>
    <xf borderId="43" fillId="5" fontId="3" numFmtId="0" xfId="0" applyAlignment="1" applyBorder="1" applyFont="1">
      <alignment horizontal="center"/>
    </xf>
    <xf borderId="44" fillId="0" fontId="2" numFmtId="0" xfId="0" applyBorder="1" applyFont="1"/>
    <xf borderId="45" fillId="5" fontId="3" numFmtId="0" xfId="0" applyBorder="1" applyFont="1"/>
    <xf borderId="46" fillId="6" fontId="5" numFmtId="0" xfId="0" applyAlignment="1" applyBorder="1" applyFont="1">
      <alignment horizontal="right" vertical="center"/>
    </xf>
    <xf borderId="47" fillId="6" fontId="5" numFmtId="4" xfId="0" applyAlignment="1" applyBorder="1" applyFont="1" applyNumberFormat="1">
      <alignment horizontal="right" vertical="center"/>
    </xf>
    <xf borderId="0" fillId="0" fontId="12" numFmtId="0" xfId="0" applyFont="1"/>
    <xf borderId="48" fillId="2" fontId="14" numFmtId="0" xfId="0" applyAlignment="1" applyBorder="1" applyFont="1">
      <alignment horizontal="center" vertical="center"/>
    </xf>
    <xf borderId="45" fillId="2" fontId="14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35" fillId="3" fontId="3" numFmtId="0" xfId="0" applyAlignment="1" applyBorder="1" applyFont="1">
      <alignment horizontal="center" shrinkToFit="0" vertical="center" wrapText="1"/>
    </xf>
    <xf borderId="35" fillId="3" fontId="3" numFmtId="4" xfId="0" applyAlignment="1" applyBorder="1" applyFont="1" applyNumberForma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left"/>
    </xf>
    <xf borderId="22" fillId="0" fontId="3" numFmtId="0" xfId="0" applyAlignment="1" applyBorder="1" applyFont="1">
      <alignment horizontal="center"/>
    </xf>
    <xf borderId="24" fillId="0" fontId="3" numFmtId="0" xfId="0" applyBorder="1" applyFont="1"/>
    <xf borderId="25" fillId="0" fontId="3" numFmtId="4" xfId="0" applyAlignment="1" applyBorder="1" applyFont="1" applyNumberFormat="1">
      <alignment horizontal="right"/>
    </xf>
    <xf borderId="25" fillId="0" fontId="3" numFmtId="3" xfId="0" applyBorder="1" applyFont="1" applyNumberFormat="1"/>
    <xf borderId="25" fillId="0" fontId="3" numFmtId="1" xfId="0" applyBorder="1" applyFont="1" applyNumberFormat="1"/>
    <xf borderId="25" fillId="0" fontId="3" numFmtId="0" xfId="0" applyBorder="1" applyFont="1"/>
    <xf borderId="26" fillId="0" fontId="3" numFmtId="1" xfId="0" applyBorder="1" applyFont="1" applyNumberFormat="1"/>
    <xf borderId="26" fillId="0" fontId="3" numFmtId="0" xfId="0" applyBorder="1" applyFont="1"/>
    <xf borderId="33" fillId="0" fontId="3" numFmtId="0" xfId="0" applyBorder="1" applyFont="1"/>
    <xf borderId="8" fillId="5" fontId="3" numFmtId="0" xfId="0" applyAlignment="1" applyBorder="1" applyFont="1">
      <alignment horizontal="center"/>
    </xf>
    <xf borderId="34" fillId="5" fontId="3" numFmtId="0" xfId="0" applyAlignment="1" applyBorder="1" applyFont="1">
      <alignment horizontal="center"/>
    </xf>
    <xf borderId="49" fillId="0" fontId="2" numFmtId="0" xfId="0" applyBorder="1" applyFont="1"/>
    <xf borderId="12" fillId="5" fontId="3" numFmtId="0" xfId="0" applyAlignment="1" applyBorder="1" applyFont="1">
      <alignment horizontal="center"/>
    </xf>
    <xf borderId="12" fillId="5" fontId="3" numFmtId="4" xfId="0" applyAlignment="1" applyBorder="1" applyFont="1" applyNumberFormat="1">
      <alignment horizontal="center"/>
    </xf>
    <xf borderId="50" fillId="6" fontId="5" numFmtId="0" xfId="0" applyAlignment="1" applyBorder="1" applyFont="1">
      <alignment horizontal="right" vertical="center"/>
    </xf>
    <xf borderId="51" fillId="6" fontId="5" numFmtId="4" xfId="0" applyAlignment="1" applyBorder="1" applyFont="1" applyNumberFormat="1">
      <alignment horizontal="right" vertical="center"/>
    </xf>
    <xf borderId="52" fillId="6" fontId="5" numFmtId="4" xfId="0" applyAlignment="1" applyBorder="1" applyFont="1" applyNumberFormat="1">
      <alignment horizontal="right" vertical="center"/>
    </xf>
    <xf borderId="0" fillId="0" fontId="7" numFmtId="3" xfId="0" applyAlignment="1" applyFont="1" applyNumberFormat="1">
      <alignment horizontal="center" vertical="center"/>
    </xf>
    <xf borderId="53" fillId="2" fontId="7" numFmtId="0" xfId="0" applyAlignment="1" applyBorder="1" applyFont="1">
      <alignment vertical="center"/>
    </xf>
    <xf borderId="54" fillId="2" fontId="7" numFmtId="0" xfId="0" applyAlignment="1" applyBorder="1" applyFont="1">
      <alignment vertical="center"/>
    </xf>
    <xf borderId="8" fillId="2" fontId="7" numFmtId="0" xfId="0" applyAlignment="1" applyBorder="1" applyFont="1">
      <alignment horizontal="center" shrinkToFit="0" vertical="center" wrapText="1"/>
    </xf>
    <xf borderId="8" fillId="2" fontId="7" numFmtId="4" xfId="0" applyAlignment="1" applyBorder="1" applyFont="1" applyNumberFormat="1">
      <alignment horizontal="center" vertical="center"/>
    </xf>
    <xf borderId="19" fillId="0" fontId="6" numFmtId="0" xfId="0" applyAlignment="1" applyBorder="1" applyFont="1">
      <alignment vertical="center"/>
    </xf>
    <xf borderId="0" fillId="0" fontId="17" numFmtId="0" xfId="0" applyFont="1"/>
    <xf borderId="11" fillId="2" fontId="3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center" vertical="center"/>
    </xf>
    <xf borderId="41" fillId="2" fontId="3" numFmtId="0" xfId="0" applyAlignment="1" applyBorder="1" applyFont="1">
      <alignment horizontal="center" vertical="center"/>
    </xf>
    <xf borderId="25" fillId="0" fontId="3" numFmtId="166" xfId="0" applyAlignment="1" applyBorder="1" applyFont="1" applyNumberFormat="1">
      <alignment horizontal="right"/>
    </xf>
    <xf borderId="25" fillId="3" fontId="3" numFmtId="4" xfId="0" applyAlignment="1" applyBorder="1" applyFont="1" applyNumberFormat="1">
      <alignment horizontal="right"/>
    </xf>
    <xf borderId="25" fillId="3" fontId="3" numFmtId="4" xfId="0" applyAlignment="1" applyBorder="1" applyFont="1" applyNumberFormat="1">
      <alignment horizontal="right" vertical="center"/>
    </xf>
    <xf borderId="26" fillId="0" fontId="3" numFmtId="166" xfId="0" applyAlignment="1" applyBorder="1" applyFont="1" applyNumberFormat="1">
      <alignment horizontal="right"/>
    </xf>
    <xf borderId="26" fillId="3" fontId="3" numFmtId="4" xfId="0" applyAlignment="1" applyBorder="1" applyFont="1" applyNumberFormat="1">
      <alignment horizontal="right"/>
    </xf>
    <xf borderId="26" fillId="3" fontId="3" numFmtId="4" xfId="0" applyAlignment="1" applyBorder="1" applyFont="1" applyNumberFormat="1">
      <alignment horizontal="right" vertical="center"/>
    </xf>
    <xf borderId="33" fillId="0" fontId="3" numFmtId="166" xfId="0" applyAlignment="1" applyBorder="1" applyFont="1" applyNumberFormat="1">
      <alignment horizontal="right"/>
    </xf>
    <xf borderId="33" fillId="3" fontId="3" numFmtId="4" xfId="0" applyAlignment="1" applyBorder="1" applyFont="1" applyNumberFormat="1">
      <alignment horizontal="right"/>
    </xf>
    <xf borderId="33" fillId="3" fontId="3" numFmtId="4" xfId="0" applyAlignment="1" applyBorder="1" applyFont="1" applyNumberFormat="1">
      <alignment horizontal="right" vertical="center"/>
    </xf>
    <xf borderId="45" fillId="5" fontId="3" numFmtId="0" xfId="0" applyAlignment="1" applyBorder="1" applyFont="1">
      <alignment horizontal="center"/>
    </xf>
    <xf borderId="46" fillId="6" fontId="5" numFmtId="0" xfId="0" applyAlignment="1" applyBorder="1" applyFont="1">
      <alignment horizontal="center" vertical="center"/>
    </xf>
    <xf borderId="55" fillId="6" fontId="5" numFmtId="4" xfId="0" applyAlignment="1" applyBorder="1" applyFont="1" applyNumberFormat="1">
      <alignment horizontal="right" vertical="center"/>
    </xf>
    <xf borderId="0" fillId="0" fontId="3" numFmtId="0" xfId="0" applyAlignment="1" applyFont="1">
      <alignment horizontal="center"/>
    </xf>
    <xf borderId="18" fillId="2" fontId="7" numFmtId="0" xfId="0" applyAlignment="1" applyBorder="1" applyFont="1">
      <alignment horizontal="center" shrinkToFit="0" vertical="center" wrapText="1"/>
    </xf>
    <xf borderId="34" fillId="2" fontId="7" numFmtId="0" xfId="0" applyAlignment="1" applyBorder="1" applyFont="1">
      <alignment horizontal="center" shrinkToFit="0" vertical="center" wrapText="1"/>
    </xf>
    <xf borderId="34" fillId="2" fontId="7" numFmtId="4" xfId="0" applyAlignment="1" applyBorder="1" applyFont="1" applyNumberFormat="1">
      <alignment horizontal="center" vertical="center"/>
    </xf>
    <xf borderId="53" fillId="2" fontId="14" numFmtId="0" xfId="0" applyAlignment="1" applyBorder="1" applyFont="1">
      <alignment horizontal="center" vertical="center"/>
    </xf>
    <xf borderId="54" fillId="2" fontId="14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28" fillId="0" fontId="3" numFmtId="0" xfId="0" applyAlignment="1" applyBorder="1" applyFont="1">
      <alignment horizontal="left"/>
    </xf>
    <xf borderId="29" fillId="0" fontId="3" numFmtId="0" xfId="0" applyAlignment="1" applyBorder="1" applyFont="1">
      <alignment horizontal="left"/>
    </xf>
    <xf borderId="33" fillId="0" fontId="3" numFmtId="0" xfId="0" applyAlignment="1" applyBorder="1" applyFont="1">
      <alignment horizontal="center"/>
    </xf>
    <xf borderId="19" fillId="0" fontId="3" numFmtId="0" xfId="0" applyBorder="1" applyFont="1"/>
    <xf borderId="18" fillId="2" fontId="14" numFmtId="0" xfId="0" applyAlignment="1" applyBorder="1" applyFont="1">
      <alignment horizontal="center" vertical="center"/>
    </xf>
    <xf borderId="25" fillId="3" fontId="3" numFmtId="0" xfId="0" applyAlignment="1" applyBorder="1" applyFont="1">
      <alignment horizontal="right"/>
    </xf>
    <xf borderId="26" fillId="3" fontId="3" numFmtId="0" xfId="0" applyAlignment="1" applyBorder="1" applyFont="1">
      <alignment horizontal="right"/>
    </xf>
    <xf borderId="33" fillId="3" fontId="3" numFmtId="0" xfId="0" applyAlignment="1" applyBorder="1" applyFont="1">
      <alignment horizontal="right"/>
    </xf>
    <xf borderId="4" fillId="5" fontId="3" numFmtId="0" xfId="0" applyAlignment="1" applyBorder="1" applyFont="1">
      <alignment horizontal="center"/>
    </xf>
    <xf borderId="56" fillId="0" fontId="2" numFmtId="0" xfId="0" applyBorder="1" applyFont="1"/>
    <xf borderId="57" fillId="5" fontId="3" numFmtId="0" xfId="0" applyAlignment="1" applyBorder="1" applyFont="1">
      <alignment horizontal="center"/>
    </xf>
    <xf borderId="47" fillId="6" fontId="5" numFmtId="0" xfId="0" applyAlignment="1" applyBorder="1" applyFont="1">
      <alignment horizontal="right" vertical="center"/>
    </xf>
    <xf borderId="58" fillId="6" fontId="5" numFmtId="4" xfId="0" applyAlignment="1" applyBorder="1" applyFont="1" applyNumberFormat="1">
      <alignment horizontal="right" vertical="center"/>
    </xf>
    <xf borderId="0" fillId="0" fontId="18" numFmtId="0" xfId="0" applyFont="1"/>
    <xf borderId="0" fillId="0" fontId="3" numFmtId="4" xfId="0" applyFont="1" applyNumberFormat="1"/>
    <xf borderId="11" fillId="2" fontId="7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shrinkToFit="0" vertical="center" wrapText="1"/>
    </xf>
    <xf borderId="11" fillId="2" fontId="7" numFmtId="4" xfId="0" applyAlignment="1" applyBorder="1" applyFont="1" applyNumberFormat="1">
      <alignment vertical="center"/>
    </xf>
    <xf borderId="7" fillId="2" fontId="7" numFmtId="4" xfId="0" applyAlignment="1" applyBorder="1" applyFont="1" applyNumberFormat="1">
      <alignment vertical="center"/>
    </xf>
    <xf borderId="0" fillId="0" fontId="19" numFmtId="0" xfId="0" applyAlignment="1" applyFont="1">
      <alignment horizontal="left" vertical="center"/>
    </xf>
    <xf borderId="18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8" fillId="6" fontId="8" numFmtId="0" xfId="0" applyAlignment="1" applyBorder="1" applyFont="1">
      <alignment horizontal="center" vertical="center"/>
    </xf>
    <xf borderId="18" fillId="6" fontId="5" numFmtId="0" xfId="0" applyAlignment="1" applyBorder="1" applyFont="1">
      <alignment horizontal="center" vertical="center"/>
    </xf>
    <xf borderId="59" fillId="0" fontId="2" numFmtId="0" xfId="0" applyBorder="1" applyFont="1"/>
    <xf borderId="22" fillId="3" fontId="5" numFmtId="0" xfId="0" applyAlignment="1" applyBorder="1" applyFont="1">
      <alignment horizontal="center" vertical="center"/>
    </xf>
    <xf borderId="60" fillId="0" fontId="2" numFmtId="0" xfId="0" applyBorder="1" applyFont="1"/>
    <xf borderId="22" fillId="2" fontId="5" numFmtId="0" xfId="0" applyAlignment="1" applyBorder="1" applyFont="1">
      <alignment horizontal="center" vertical="center"/>
    </xf>
    <xf borderId="61" fillId="0" fontId="2" numFmtId="0" xfId="0" applyBorder="1" applyFont="1"/>
    <xf borderId="62" fillId="3" fontId="20" numFmtId="0" xfId="0" applyAlignment="1" applyBorder="1" applyFont="1">
      <alignment horizontal="center" vertical="center"/>
    </xf>
    <xf borderId="63" fillId="0" fontId="2" numFmtId="0" xfId="0" applyBorder="1" applyFont="1"/>
    <xf borderId="64" fillId="3" fontId="20" numFmtId="0" xfId="0" applyAlignment="1" applyBorder="1" applyFont="1">
      <alignment horizontal="center" vertical="center"/>
    </xf>
    <xf borderId="65" fillId="0" fontId="2" numFmtId="0" xfId="0" applyBorder="1" applyFont="1"/>
    <xf borderId="62" fillId="2" fontId="20" numFmtId="0" xfId="0" applyAlignment="1" applyBorder="1" applyFont="1">
      <alignment horizontal="center" vertical="center"/>
    </xf>
    <xf borderId="64" fillId="2" fontId="20" numFmtId="0" xfId="0" applyAlignment="1" applyBorder="1" applyFont="1">
      <alignment horizontal="center" vertical="center"/>
    </xf>
    <xf borderId="66" fillId="0" fontId="2" numFmtId="0" xfId="0" applyBorder="1" applyFont="1"/>
    <xf borderId="22" fillId="6" fontId="3" numFmtId="0" xfId="0" applyAlignment="1" applyBorder="1" applyFont="1">
      <alignment vertical="center"/>
    </xf>
    <xf borderId="22" fillId="3" fontId="3" numFmtId="4" xfId="0" applyAlignment="1" applyBorder="1" applyFont="1" applyNumberFormat="1">
      <alignment horizontal="right" vertical="center"/>
    </xf>
    <xf borderId="67" fillId="0" fontId="2" numFmtId="0" xfId="0" applyBorder="1" applyFont="1"/>
    <xf borderId="68" fillId="3" fontId="3" numFmtId="4" xfId="0" applyAlignment="1" applyBorder="1" applyFont="1" applyNumberFormat="1">
      <alignment horizontal="right" vertical="center"/>
    </xf>
    <xf borderId="68" fillId="3" fontId="5" numFmtId="4" xfId="0" applyAlignment="1" applyBorder="1" applyFont="1" applyNumberFormat="1">
      <alignment horizontal="right" vertical="center"/>
    </xf>
    <xf borderId="22" fillId="2" fontId="3" numFmtId="4" xfId="0" applyAlignment="1" applyBorder="1" applyFont="1" applyNumberFormat="1">
      <alignment horizontal="right" vertical="center"/>
    </xf>
    <xf borderId="68" fillId="2" fontId="3" numFmtId="4" xfId="0" applyAlignment="1" applyBorder="1" applyFont="1" applyNumberFormat="1">
      <alignment horizontal="right" vertical="center"/>
    </xf>
    <xf borderId="68" fillId="2" fontId="5" numFmtId="4" xfId="0" applyAlignment="1" applyBorder="1" applyFont="1" applyNumberFormat="1">
      <alignment horizontal="right" vertical="center"/>
    </xf>
    <xf borderId="69" fillId="6" fontId="6" numFmtId="0" xfId="0" applyAlignment="1" applyBorder="1" applyFont="1">
      <alignment horizontal="center" vertical="center"/>
    </xf>
    <xf borderId="27" fillId="6" fontId="3" numFmtId="0" xfId="0" applyAlignment="1" applyBorder="1" applyFont="1">
      <alignment vertical="center"/>
    </xf>
    <xf borderId="70" fillId="0" fontId="2" numFmtId="0" xfId="0" applyBorder="1" applyFont="1"/>
    <xf borderId="27" fillId="3" fontId="3" numFmtId="4" xfId="0" applyAlignment="1" applyBorder="1" applyFont="1" applyNumberFormat="1">
      <alignment horizontal="right" vertical="center"/>
    </xf>
    <xf borderId="13" fillId="3" fontId="3" numFmtId="4" xfId="0" applyAlignment="1" applyBorder="1" applyFont="1" applyNumberFormat="1">
      <alignment horizontal="right" vertical="center"/>
    </xf>
    <xf borderId="71" fillId="3" fontId="5" numFmtId="4" xfId="0" applyAlignment="1" applyBorder="1" applyFont="1" applyNumberFormat="1">
      <alignment horizontal="right" vertical="center"/>
    </xf>
    <xf borderId="72" fillId="0" fontId="2" numFmtId="0" xfId="0" applyBorder="1" applyFont="1"/>
    <xf borderId="27" fillId="2" fontId="3" numFmtId="4" xfId="0" applyAlignment="1" applyBorder="1" applyFont="1" applyNumberFormat="1">
      <alignment horizontal="right" vertical="center"/>
    </xf>
    <xf borderId="13" fillId="2" fontId="3" numFmtId="4" xfId="0" applyAlignment="1" applyBorder="1" applyFont="1" applyNumberFormat="1">
      <alignment horizontal="right" vertical="center"/>
    </xf>
    <xf borderId="13" fillId="2" fontId="5" numFmtId="4" xfId="0" applyAlignment="1" applyBorder="1" applyFont="1" applyNumberFormat="1">
      <alignment horizontal="right" vertical="center"/>
    </xf>
    <xf borderId="73" fillId="6" fontId="6" numFmtId="0" xfId="0" applyAlignment="1" applyBorder="1" applyFont="1">
      <alignment horizontal="center" vertical="center"/>
    </xf>
    <xf borderId="13" fillId="3" fontId="5" numFmtId="4" xfId="0" applyAlignment="1" applyBorder="1" applyFont="1" applyNumberFormat="1">
      <alignment horizontal="right" vertical="center"/>
    </xf>
    <xf borderId="62" fillId="3" fontId="3" numFmtId="4" xfId="0" applyAlignment="1" applyBorder="1" applyFont="1" applyNumberFormat="1">
      <alignment horizontal="right" vertical="center"/>
    </xf>
    <xf borderId="64" fillId="3" fontId="3" numFmtId="4" xfId="0" applyAlignment="1" applyBorder="1" applyFont="1" applyNumberFormat="1">
      <alignment horizontal="right" vertical="center"/>
    </xf>
    <xf borderId="74" fillId="3" fontId="5" numFmtId="4" xfId="0" applyAlignment="1" applyBorder="1" applyFont="1" applyNumberFormat="1">
      <alignment horizontal="right" vertical="center"/>
    </xf>
    <xf borderId="30" fillId="2" fontId="3" numFmtId="4" xfId="0" applyAlignment="1" applyBorder="1" applyFont="1" applyNumberFormat="1">
      <alignment horizontal="right" vertical="center"/>
    </xf>
    <xf borderId="75" fillId="0" fontId="2" numFmtId="0" xfId="0" applyBorder="1" applyFont="1"/>
    <xf borderId="74" fillId="2" fontId="3" numFmtId="4" xfId="0" applyAlignment="1" applyBorder="1" applyFont="1" applyNumberFormat="1">
      <alignment horizontal="right" vertical="center"/>
    </xf>
    <xf borderId="74" fillId="2" fontId="5" numFmtId="4" xfId="0" applyAlignment="1" applyBorder="1" applyFont="1" applyNumberFormat="1">
      <alignment horizontal="right" vertical="center"/>
    </xf>
    <xf borderId="76" fillId="6" fontId="6" numFmtId="0" xfId="0" applyAlignment="1" applyBorder="1" applyFont="1">
      <alignment horizontal="center" vertical="center"/>
    </xf>
    <xf borderId="8" fillId="6" fontId="5" numFmtId="0" xfId="0" applyAlignment="1" applyBorder="1" applyFont="1">
      <alignment vertical="center"/>
    </xf>
    <xf borderId="8" fillId="3" fontId="5" numFmtId="4" xfId="0" applyAlignment="1" applyBorder="1" applyFont="1" applyNumberFormat="1">
      <alignment horizontal="right" vertical="center"/>
    </xf>
    <xf borderId="77" fillId="3" fontId="5" numFmtId="4" xfId="0" applyAlignment="1" applyBorder="1" applyFont="1" applyNumberFormat="1">
      <alignment horizontal="right" vertical="center"/>
    </xf>
    <xf borderId="4" fillId="2" fontId="5" numFmtId="4" xfId="0" applyAlignment="1" applyBorder="1" applyFont="1" applyNumberFormat="1">
      <alignment horizontal="right" vertical="center"/>
    </xf>
    <xf borderId="78" fillId="0" fontId="2" numFmtId="0" xfId="0" applyBorder="1" applyFont="1"/>
    <xf borderId="79" fillId="2" fontId="5" numFmtId="4" xfId="0" applyAlignment="1" applyBorder="1" applyFont="1" applyNumberFormat="1">
      <alignment horizontal="right" vertical="center"/>
    </xf>
    <xf borderId="8" fillId="6" fontId="6" numFmtId="0" xfId="0" applyAlignment="1" applyBorder="1" applyFont="1">
      <alignment horizontal="center" vertical="center"/>
    </xf>
    <xf borderId="30" fillId="6" fontId="5" numFmtId="0" xfId="0" applyAlignment="1" applyBorder="1" applyFont="1">
      <alignment vertical="center"/>
    </xf>
    <xf borderId="80" fillId="0" fontId="2" numFmtId="0" xfId="0" applyBorder="1" applyFont="1"/>
    <xf borderId="30" fillId="3" fontId="5" numFmtId="4" xfId="0" applyAlignment="1" applyBorder="1" applyFont="1" applyNumberFormat="1">
      <alignment horizontal="center" vertical="center"/>
    </xf>
    <xf borderId="74" fillId="3" fontId="5" numFmtId="4" xfId="0" applyAlignment="1" applyBorder="1" applyFont="1" applyNumberFormat="1">
      <alignment horizontal="center" vertical="center"/>
    </xf>
    <xf borderId="30" fillId="2" fontId="5" numFmtId="4" xfId="0" applyAlignment="1" applyBorder="1" applyFont="1" applyNumberFormat="1">
      <alignment horizontal="center" vertical="center"/>
    </xf>
    <xf borderId="74" fillId="2" fontId="5" numFmtId="4" xfId="0" applyAlignment="1" applyBorder="1" applyFont="1" applyNumberFormat="1">
      <alignment horizontal="center" vertical="center"/>
    </xf>
    <xf borderId="30" fillId="6" fontId="6" numFmtId="0" xfId="0" applyAlignment="1" applyBorder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11" numFmtId="14" xfId="0" applyAlignment="1" applyFont="1" applyNumberFormat="1">
      <alignment horizontal="left" vertical="center"/>
    </xf>
    <xf borderId="18" fillId="2" fontId="5" numFmtId="0" xfId="0" applyAlignment="1" applyBorder="1" applyFont="1">
      <alignment horizontal="left" vertical="center"/>
    </xf>
    <xf borderId="69" fillId="2" fontId="5" numFmtId="3" xfId="0" applyAlignment="1" applyBorder="1" applyFont="1" applyNumberFormat="1">
      <alignment horizontal="center" vertical="center"/>
    </xf>
    <xf borderId="18" fillId="2" fontId="3" numFmtId="3" xfId="0" applyAlignment="1" applyBorder="1" applyFont="1" applyNumberFormat="1">
      <alignment horizontal="center" vertical="center"/>
    </xf>
    <xf borderId="81" fillId="2" fontId="5" numFmtId="3" xfId="0" applyAlignment="1" applyBorder="1" applyFont="1" applyNumberFormat="1">
      <alignment horizontal="center" vertical="center"/>
    </xf>
    <xf borderId="82" fillId="2" fontId="5" numFmtId="3" xfId="0" applyAlignment="1" applyBorder="1" applyFont="1" applyNumberFormat="1">
      <alignment horizontal="center" vertical="center"/>
    </xf>
    <xf borderId="83" fillId="2" fontId="5" numFmtId="3" xfId="0" applyAlignment="1" applyBorder="1" applyFont="1" applyNumberFormat="1">
      <alignment horizontal="center" vertical="center"/>
    </xf>
    <xf borderId="84" fillId="3" fontId="3" numFmtId="0" xfId="0" applyAlignment="1" applyBorder="1" applyFont="1">
      <alignment horizontal="left" vertical="center"/>
    </xf>
    <xf borderId="85" fillId="0" fontId="2" numFmtId="0" xfId="0" applyBorder="1" applyFont="1"/>
    <xf borderId="86" fillId="0" fontId="3" numFmtId="4" xfId="0" applyAlignment="1" applyBorder="1" applyFont="1" applyNumberFormat="1">
      <alignment horizontal="right" vertical="center"/>
    </xf>
    <xf borderId="87" fillId="0" fontId="3" numFmtId="4" xfId="0" applyAlignment="1" applyBorder="1" applyFont="1" applyNumberFormat="1">
      <alignment horizontal="right" vertical="center"/>
    </xf>
    <xf borderId="88" fillId="0" fontId="3" numFmtId="4" xfId="0" applyAlignment="1" applyBorder="1" applyFont="1" applyNumberFormat="1">
      <alignment horizontal="right" vertical="center"/>
    </xf>
    <xf borderId="27" fillId="3" fontId="3" numFmtId="0" xfId="0" applyAlignment="1" applyBorder="1" applyFont="1">
      <alignment horizontal="left" vertical="center"/>
    </xf>
    <xf borderId="14" fillId="0" fontId="3" numFmtId="4" xfId="0" applyAlignment="1" applyBorder="1" applyFont="1" applyNumberFormat="1">
      <alignment horizontal="right" vertical="center"/>
    </xf>
    <xf borderId="89" fillId="0" fontId="3" numFmtId="4" xfId="0" applyAlignment="1" applyBorder="1" applyFont="1" applyNumberFormat="1">
      <alignment horizontal="right" vertical="center"/>
    </xf>
    <xf borderId="13" fillId="0" fontId="3" numFmtId="4" xfId="0" applyAlignment="1" applyBorder="1" applyFont="1" applyNumberFormat="1">
      <alignment horizontal="right" vertical="center"/>
    </xf>
    <xf borderId="62" fillId="3" fontId="3" numFmtId="0" xfId="0" applyAlignment="1" applyBorder="1" applyFont="1">
      <alignment horizontal="left" vertical="center"/>
    </xf>
    <xf borderId="90" fillId="0" fontId="2" numFmtId="0" xfId="0" applyBorder="1" applyFont="1"/>
    <xf borderId="91" fillId="0" fontId="3" numFmtId="4" xfId="0" applyAlignment="1" applyBorder="1" applyFont="1" applyNumberFormat="1">
      <alignment horizontal="right" vertical="center"/>
    </xf>
    <xf borderId="92" fillId="0" fontId="3" numFmtId="4" xfId="0" applyAlignment="1" applyBorder="1" applyFont="1" applyNumberFormat="1">
      <alignment horizontal="right" vertical="center"/>
    </xf>
    <xf borderId="93" fillId="0" fontId="3" numFmtId="4" xfId="0" applyAlignment="1" applyBorder="1" applyFont="1" applyNumberFormat="1">
      <alignment horizontal="right" vertical="center"/>
    </xf>
    <xf borderId="30" fillId="3" fontId="3" numFmtId="4" xfId="0" applyAlignment="1" applyBorder="1" applyFont="1" applyNumberFormat="1">
      <alignment horizontal="right" vertical="center"/>
    </xf>
    <xf borderId="8" fillId="2" fontId="8" numFmtId="0" xfId="0" applyAlignment="1" applyBorder="1" applyFont="1">
      <alignment horizontal="center" vertical="center"/>
    </xf>
    <xf borderId="94" fillId="2" fontId="3" numFmtId="3" xfId="0" applyAlignment="1" applyBorder="1" applyFont="1" applyNumberFormat="1">
      <alignment horizontal="right" vertical="center"/>
    </xf>
    <xf borderId="51" fillId="2" fontId="3" numFmtId="3" xfId="0" applyAlignment="1" applyBorder="1" applyFont="1" applyNumberFormat="1">
      <alignment horizontal="right" vertical="center"/>
    </xf>
    <xf borderId="95" fillId="2" fontId="3" numFmtId="3" xfId="0" applyAlignment="1" applyBorder="1" applyFont="1" applyNumberFormat="1">
      <alignment horizontal="right" vertical="center"/>
    </xf>
    <xf borderId="8" fillId="2" fontId="3" numFmtId="4" xfId="0" applyAlignment="1" applyBorder="1" applyFont="1" applyNumberFormat="1">
      <alignment horizontal="right" vertical="center"/>
    </xf>
    <xf borderId="96" fillId="2" fontId="5" numFmtId="3" xfId="0" applyAlignment="1" applyBorder="1" applyFont="1" applyNumberFormat="1">
      <alignment horizontal="center" vertical="center"/>
    </xf>
    <xf borderId="84" fillId="3" fontId="3" numFmtId="4" xfId="0" applyAlignment="1" applyBorder="1" applyFont="1" applyNumberFormat="1">
      <alignment horizontal="right" vertical="center"/>
    </xf>
    <xf borderId="38" fillId="3" fontId="3" numFmtId="4" xfId="0" applyAlignment="1" applyBorder="1" applyFont="1" applyNumberFormat="1">
      <alignment horizontal="right" vertical="center"/>
    </xf>
    <xf borderId="89" fillId="4" fontId="3" numFmtId="4" xfId="0" applyAlignment="1" applyBorder="1" applyFont="1" applyNumberFormat="1">
      <alignment horizontal="right" vertical="center"/>
    </xf>
    <xf borderId="52" fillId="2" fontId="3" numFmtId="3" xfId="0" applyAlignment="1" applyBorder="1" applyFont="1" applyNumberFormat="1">
      <alignment horizontal="right" vertical="center"/>
    </xf>
    <xf borderId="8" fillId="0" fontId="12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vertical="center"/>
    </xf>
    <xf borderId="0" fillId="0" fontId="12" numFmtId="0" xfId="0" applyAlignment="1" applyFont="1">
      <alignment horizontal="left" shrinkToFit="0" vertical="center" wrapText="1"/>
    </xf>
    <xf borderId="97" fillId="0" fontId="3" numFmtId="0" xfId="0" applyAlignment="1" applyBorder="1" applyFont="1">
      <alignment vertical="center"/>
    </xf>
    <xf borderId="22" fillId="3" fontId="5" numFmtId="0" xfId="0" applyAlignment="1" applyBorder="1" applyFont="1">
      <alignment horizontal="center" shrinkToFit="0" vertical="center" wrapText="1"/>
    </xf>
    <xf borderId="98" fillId="3" fontId="5" numFmtId="0" xfId="0" applyAlignment="1" applyBorder="1" applyFont="1">
      <alignment horizontal="center" vertical="center"/>
    </xf>
    <xf borderId="98" fillId="3" fontId="5" numFmtId="0" xfId="0" applyAlignment="1" applyBorder="1" applyFont="1">
      <alignment horizontal="center" shrinkToFit="0" vertical="center" wrapText="1"/>
    </xf>
    <xf borderId="99" fillId="3" fontId="5" numFmtId="0" xfId="0" applyAlignment="1" applyBorder="1" applyFont="1">
      <alignment horizontal="center" shrinkToFit="0" vertical="center" wrapText="1"/>
    </xf>
    <xf borderId="27" fillId="3" fontId="5" numFmtId="0" xfId="0" applyAlignment="1" applyBorder="1" applyFont="1">
      <alignment horizontal="center" vertical="center"/>
    </xf>
    <xf borderId="89" fillId="0" fontId="3" numFmtId="0" xfId="0" applyAlignment="1" applyBorder="1" applyFont="1">
      <alignment horizontal="left" shrinkToFit="0" vertical="center" wrapText="1"/>
    </xf>
    <xf borderId="89" fillId="0" fontId="3" numFmtId="167" xfId="0" applyAlignment="1" applyBorder="1" applyFont="1" applyNumberFormat="1">
      <alignment horizontal="center" vertical="center"/>
    </xf>
    <xf borderId="100" fillId="0" fontId="3" numFmtId="167" xfId="0" applyAlignment="1" applyBorder="1" applyFont="1" applyNumberFormat="1">
      <alignment horizontal="center" vertical="center"/>
    </xf>
    <xf borderId="89" fillId="0" fontId="3" numFmtId="165" xfId="0" applyAlignment="1" applyBorder="1" applyFont="1" applyNumberFormat="1">
      <alignment horizontal="left" shrinkToFit="0" vertical="center" wrapText="1"/>
    </xf>
    <xf borderId="30" fillId="3" fontId="5" numFmtId="0" xfId="0" applyAlignment="1" applyBorder="1" applyFont="1">
      <alignment horizontal="center" vertical="center"/>
    </xf>
    <xf borderId="82" fillId="0" fontId="3" numFmtId="0" xfId="0" applyAlignment="1" applyBorder="1" applyFont="1">
      <alignment horizontal="left" shrinkToFit="0" vertical="center" wrapText="1"/>
    </xf>
    <xf borderId="82" fillId="0" fontId="3" numFmtId="167" xfId="0" applyAlignment="1" applyBorder="1" applyFont="1" applyNumberFormat="1">
      <alignment horizontal="center" vertical="center"/>
    </xf>
    <xf borderId="83" fillId="0" fontId="3" numFmtId="167" xfId="0" applyAlignment="1" applyBorder="1" applyFont="1" applyNumberFormat="1">
      <alignment horizontal="center" vertical="center"/>
    </xf>
    <xf borderId="101" fillId="3" fontId="5" numFmtId="0" xfId="0" applyAlignment="1" applyBorder="1" applyFont="1">
      <alignment horizontal="center" shrinkToFit="0" vertical="center" wrapText="1"/>
    </xf>
    <xf borderId="102" fillId="3" fontId="5" numFmtId="0" xfId="0" applyAlignment="1" applyBorder="1" applyFont="1">
      <alignment horizontal="center" vertical="center"/>
    </xf>
    <xf borderId="89" fillId="3" fontId="5" numFmtId="0" xfId="0" applyAlignment="1" applyBorder="1" applyFont="1">
      <alignment horizontal="center" vertical="center"/>
    </xf>
    <xf borderId="89" fillId="0" fontId="3" numFmtId="14" xfId="0" applyAlignment="1" applyBorder="1" applyFont="1" applyNumberFormat="1">
      <alignment vertical="center"/>
    </xf>
    <xf borderId="100" fillId="0" fontId="3" numFmtId="14" xfId="0" applyAlignment="1" applyBorder="1" applyFont="1" applyNumberFormat="1">
      <alignment vertical="center"/>
    </xf>
    <xf borderId="103" fillId="3" fontId="5" numFmtId="0" xfId="0" applyAlignment="1" applyBorder="1" applyFont="1">
      <alignment horizontal="center" vertical="center"/>
    </xf>
    <xf borderId="82" fillId="3" fontId="5" numFmtId="0" xfId="0" applyAlignment="1" applyBorder="1" applyFont="1">
      <alignment horizontal="center" vertical="center"/>
    </xf>
    <xf borderId="82" fillId="0" fontId="3" numFmtId="14" xfId="0" applyAlignment="1" applyBorder="1" applyFont="1" applyNumberFormat="1">
      <alignment vertical="center"/>
    </xf>
    <xf borderId="83" fillId="0" fontId="3" numFmtId="1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0</xdr:row>
      <xdr:rowOff>228600</xdr:rowOff>
    </xdr:from>
    <xdr:ext cx="10467975" cy="2114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63"/>
    <col customWidth="1" min="2" max="2" width="12.88"/>
    <col customWidth="1" min="3" max="8" width="15.63"/>
    <col customWidth="1" min="9" max="9" width="14.88"/>
    <col customWidth="1" min="10" max="10" width="11.38"/>
    <col customWidth="1" min="11" max="11" width="16.38"/>
    <col customWidth="1" min="12" max="15" width="11.38"/>
    <col customWidth="1" min="16" max="26" width="10.0"/>
  </cols>
  <sheetData>
    <row r="1" ht="204.75" customHeight="1"/>
    <row r="2" ht="40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0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68.25" customHeight="1">
      <c r="A5" s="8" t="s">
        <v>1</v>
      </c>
      <c r="B5" s="9"/>
      <c r="C5" s="10"/>
      <c r="D5" s="10"/>
      <c r="E5" s="10"/>
      <c r="F5" s="10"/>
      <c r="G5" s="10"/>
      <c r="H5" s="10"/>
      <c r="I5" s="10"/>
      <c r="J5" s="10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6.25" customHeight="1">
      <c r="A6" s="12" t="s">
        <v>2</v>
      </c>
      <c r="B6" s="10"/>
      <c r="C6" s="10"/>
      <c r="D6" s="10"/>
      <c r="E6" s="11"/>
      <c r="F6" s="13"/>
      <c r="G6" s="10"/>
      <c r="H6" s="10"/>
      <c r="I6" s="10"/>
      <c r="J6" s="10"/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4" t="s">
        <v>3</v>
      </c>
      <c r="B7" s="15"/>
      <c r="C7" s="15"/>
      <c r="D7" s="15"/>
      <c r="E7" s="15"/>
      <c r="F7" s="16"/>
      <c r="G7" s="17" t="s">
        <v>4</v>
      </c>
      <c r="H7" s="18" t="str">
        <f>IF(ISBLANK(duracion),"CARGAR EL TIEMPO DE EJECUCION EN MESES","")</f>
        <v>CARGAR EL TIEMPO DE EJECUCION EN MESES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9.0" customHeight="1">
      <c r="A8" s="18"/>
      <c r="B8" s="19"/>
      <c r="C8" s="19"/>
      <c r="D8" s="19"/>
      <c r="E8" s="19"/>
      <c r="F8" s="20"/>
      <c r="G8" s="20"/>
      <c r="H8" s="20"/>
      <c r="I8" s="20"/>
      <c r="J8" s="4"/>
      <c r="K8" s="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3.5" customHeight="1">
      <c r="A9" s="18"/>
      <c r="B9" s="19"/>
      <c r="C9" s="19"/>
      <c r="D9" s="19"/>
      <c r="E9" s="19"/>
      <c r="F9" s="20"/>
      <c r="G9" s="20"/>
      <c r="H9" s="20"/>
      <c r="I9" s="20"/>
      <c r="J9" s="4"/>
      <c r="K9" s="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3.5" customHeight="1">
      <c r="A10" s="21"/>
      <c r="B10" s="21"/>
      <c r="C10" s="21"/>
      <c r="D10" s="21"/>
      <c r="E10" s="21"/>
      <c r="F10" s="21"/>
      <c r="G10" s="21"/>
      <c r="H10" s="21"/>
      <c r="I10" s="20"/>
      <c r="J10" s="4"/>
      <c r="K10" s="4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3.5" customHeight="1">
      <c r="A11" s="21"/>
      <c r="B11" s="22" t="s">
        <v>5</v>
      </c>
      <c r="C11" s="23"/>
      <c r="D11" s="24" t="s">
        <v>6</v>
      </c>
      <c r="E11" s="23"/>
      <c r="F11" s="24" t="s">
        <v>7</v>
      </c>
      <c r="G11" s="23"/>
      <c r="H11" s="24" t="s">
        <v>8</v>
      </c>
      <c r="I11" s="23"/>
      <c r="J11" s="4"/>
      <c r="K11" s="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3.5" customHeight="1">
      <c r="A12" s="21"/>
      <c r="B12" s="25" t="s">
        <v>9</v>
      </c>
      <c r="C12" s="23"/>
      <c r="D12" s="26">
        <f>'Costos totales - AgenciaEmpresa'!D10</f>
        <v>0</v>
      </c>
      <c r="E12" s="23"/>
      <c r="F12" s="26">
        <f>'Costos totales - AgenciaEmpresa'!F10</f>
        <v>0</v>
      </c>
      <c r="G12" s="23"/>
      <c r="H12" s="26">
        <f>'Costos totales - AgenciaEmpresa'!H10</f>
        <v>0</v>
      </c>
      <c r="I12" s="23"/>
      <c r="J12" s="4"/>
      <c r="K12" s="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3.5" customHeight="1">
      <c r="A13" s="21"/>
      <c r="B13" s="25" t="s">
        <v>10</v>
      </c>
      <c r="C13" s="23"/>
      <c r="D13" s="26">
        <f>'Costos totales - AgenciaEmpresa'!D11</f>
        <v>0</v>
      </c>
      <c r="E13" s="23"/>
      <c r="F13" s="26">
        <f>'Costos totales - AgenciaEmpresa'!F11</f>
        <v>0</v>
      </c>
      <c r="G13" s="23"/>
      <c r="H13" s="26">
        <f>'Costos totales - AgenciaEmpresa'!H11</f>
        <v>0</v>
      </c>
      <c r="I13" s="23"/>
      <c r="J13" s="4"/>
      <c r="K13" s="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3.5" customHeight="1">
      <c r="A14" s="21"/>
      <c r="B14" s="25" t="s">
        <v>11</v>
      </c>
      <c r="C14" s="23"/>
      <c r="D14" s="26">
        <f>'Costos totales - AgenciaEmpresa'!D12</f>
        <v>0</v>
      </c>
      <c r="E14" s="23"/>
      <c r="F14" s="26">
        <f>'Costos totales - AgenciaEmpresa'!F12</f>
        <v>0</v>
      </c>
      <c r="G14" s="23"/>
      <c r="H14" s="26">
        <f>'Costos totales - AgenciaEmpresa'!H12</f>
        <v>0</v>
      </c>
      <c r="I14" s="23"/>
      <c r="J14" s="4"/>
      <c r="K14" s="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3.5" customHeight="1">
      <c r="A15" s="21"/>
      <c r="B15" s="25" t="s">
        <v>12</v>
      </c>
      <c r="C15" s="23"/>
      <c r="D15" s="26">
        <f>'Costos totales - AgenciaEmpresa'!D13</f>
        <v>0</v>
      </c>
      <c r="E15" s="23"/>
      <c r="F15" s="26">
        <f>'Costos totales - AgenciaEmpresa'!F13</f>
        <v>0</v>
      </c>
      <c r="G15" s="23"/>
      <c r="H15" s="26">
        <f>'Costos totales - AgenciaEmpresa'!H13</f>
        <v>0</v>
      </c>
      <c r="I15" s="23"/>
      <c r="J15" s="4"/>
      <c r="K15" s="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3.5" customHeight="1">
      <c r="A16" s="21"/>
      <c r="B16" s="25" t="s">
        <v>13</v>
      </c>
      <c r="C16" s="23"/>
      <c r="D16" s="26">
        <f>'Costos totales - AgenciaEmpresa'!D14</f>
        <v>0</v>
      </c>
      <c r="E16" s="23"/>
      <c r="F16" s="26">
        <f>'Costos totales - AgenciaEmpresa'!F14</f>
        <v>0</v>
      </c>
      <c r="G16" s="23"/>
      <c r="H16" s="26">
        <f>'Costos totales - AgenciaEmpresa'!H14</f>
        <v>0</v>
      </c>
      <c r="I16" s="23"/>
      <c r="J16" s="4"/>
      <c r="K16" s="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3.5" customHeight="1">
      <c r="A17" s="21"/>
      <c r="B17" s="22" t="s">
        <v>14</v>
      </c>
      <c r="C17" s="23"/>
      <c r="D17" s="26" t="str">
        <f>'Costos totales - AgenciaEmpresa'!D15</f>
        <v/>
      </c>
      <c r="E17" s="23"/>
      <c r="F17" s="26" t="str">
        <f>'Costos totales - AgenciaEmpresa'!F15</f>
        <v/>
      </c>
      <c r="G17" s="23"/>
      <c r="H17" s="26" t="str">
        <f>'Costos totales - AgenciaEmpresa'!H15</f>
        <v/>
      </c>
      <c r="I17" s="23"/>
      <c r="J17" s="4"/>
      <c r="K17" s="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3.5" customHeight="1">
      <c r="A18" s="18"/>
      <c r="B18" s="22" t="s">
        <v>15</v>
      </c>
      <c r="C18" s="23"/>
      <c r="D18" s="26" t="str">
        <f>'Costos totales - AgenciaEmpresa'!D16</f>
        <v/>
      </c>
      <c r="E18" s="23"/>
      <c r="F18" s="26" t="str">
        <f>'Costos totales - AgenciaEmpresa'!F16</f>
        <v/>
      </c>
      <c r="G18" s="23"/>
      <c r="H18" s="26" t="str">
        <f>'Costos totales - AgenciaEmpresa'!H16</f>
        <v/>
      </c>
      <c r="I18" s="23"/>
      <c r="J18" s="4"/>
      <c r="K18" s="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3.5" customHeight="1">
      <c r="A19" s="21"/>
      <c r="B19" s="21"/>
      <c r="C19" s="21"/>
      <c r="D19" s="21"/>
      <c r="E19" s="21"/>
      <c r="F19" s="21"/>
      <c r="G19" s="21"/>
      <c r="H19" s="21"/>
      <c r="I19" s="20"/>
      <c r="J19" s="4"/>
      <c r="K19" s="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1.25" customHeight="1">
      <c r="A20" s="21"/>
      <c r="B20" s="21"/>
      <c r="C20" s="19"/>
      <c r="D20" s="19"/>
      <c r="E20" s="19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7.25" customHeight="1">
      <c r="A21" s="27" t="s">
        <v>16</v>
      </c>
      <c r="B21" s="21"/>
      <c r="C21" s="19"/>
      <c r="D21" s="19"/>
      <c r="E21" s="28"/>
      <c r="F21" s="20"/>
      <c r="G21" s="20"/>
      <c r="H21" s="29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21"/>
      <c r="B22" s="21"/>
      <c r="C22" s="19"/>
      <c r="D22" s="19"/>
      <c r="E22" s="19"/>
      <c r="F22" s="20"/>
      <c r="G22" s="20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75" customHeight="1">
      <c r="A23" s="30"/>
      <c r="B23" s="31" t="s">
        <v>17</v>
      </c>
      <c r="C23" s="31"/>
      <c r="D23" s="31"/>
      <c r="E23" s="31"/>
      <c r="F23" s="31"/>
      <c r="G23" s="31"/>
      <c r="H23" s="32"/>
      <c r="I23" s="32"/>
      <c r="J23" s="33" t="s">
        <v>18</v>
      </c>
      <c r="K23" s="3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8.75" customHeight="1">
      <c r="A24" s="35"/>
      <c r="B24" s="21"/>
      <c r="C24" s="21"/>
      <c r="D24" s="21"/>
      <c r="E24" s="21"/>
      <c r="F24" s="21"/>
      <c r="G24" s="21"/>
      <c r="H24" s="21"/>
      <c r="I24" s="21"/>
      <c r="J24" s="36"/>
      <c r="K24" s="36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8.75" customHeight="1">
      <c r="A25" s="37"/>
      <c r="B25" s="21"/>
      <c r="C25" s="21"/>
      <c r="D25" s="21"/>
      <c r="E25" s="21"/>
      <c r="F25" s="21"/>
      <c r="G25" s="21"/>
      <c r="H25" s="21"/>
      <c r="I25" s="21"/>
      <c r="J25" s="38"/>
      <c r="K25" s="3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8.75" customHeight="1">
      <c r="A26" s="39" t="s">
        <v>19</v>
      </c>
      <c r="B26" s="21"/>
      <c r="C26" s="21" t="s">
        <v>20</v>
      </c>
      <c r="D26" s="21"/>
      <c r="E26" s="21"/>
      <c r="F26" s="21"/>
      <c r="G26" s="21"/>
      <c r="H26" s="21"/>
      <c r="I26" s="21"/>
      <c r="J26" s="40" t="str">
        <f>IF(B5="","FALTA CARGAR","OK")</f>
        <v>FALTA CARGAR</v>
      </c>
      <c r="K26" s="3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8.75" customHeight="1">
      <c r="A27" s="39"/>
      <c r="B27" s="21"/>
      <c r="C27" s="21" t="s">
        <v>21</v>
      </c>
      <c r="D27" s="21"/>
      <c r="E27" s="21"/>
      <c r="F27" s="21"/>
      <c r="G27" s="21"/>
      <c r="H27" s="21"/>
      <c r="I27" s="21"/>
      <c r="J27" s="40" t="str">
        <f>IF(F6="","FALTA CARGAR","OK")</f>
        <v>FALTA CARGAR</v>
      </c>
      <c r="K27" s="36"/>
      <c r="L27" s="41"/>
      <c r="M27" s="41"/>
      <c r="N27" s="41"/>
      <c r="O27" s="4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8.75" customHeight="1">
      <c r="A28" s="39"/>
      <c r="B28" s="21"/>
      <c r="C28" s="21" t="s">
        <v>22</v>
      </c>
      <c r="D28" s="21"/>
      <c r="E28" s="21"/>
      <c r="F28" s="21"/>
      <c r="G28" s="21"/>
      <c r="H28" s="21"/>
      <c r="I28" s="21"/>
      <c r="J28" s="40" t="str">
        <f>IF(duracion=0,"FALTA CARGAR","OK")</f>
        <v>FALTA CARGAR</v>
      </c>
      <c r="K28" s="36"/>
      <c r="L28" s="42"/>
      <c r="N28" s="41"/>
      <c r="O28" s="4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8.75" customHeight="1">
      <c r="A29" s="39" t="s">
        <v>23</v>
      </c>
      <c r="B29" s="43" t="s">
        <v>24</v>
      </c>
      <c r="C29" s="21" t="s">
        <v>25</v>
      </c>
      <c r="D29" s="21"/>
      <c r="E29" s="21"/>
      <c r="F29" s="21"/>
      <c r="G29" s="21"/>
      <c r="H29" s="21"/>
      <c r="I29" s="21"/>
      <c r="J29" s="44" t="str">
        <f>'Costos totales - AgenciaEmpresa'!P10</f>
        <v/>
      </c>
      <c r="K29" s="45"/>
      <c r="L29" s="46"/>
      <c r="M29" s="46"/>
      <c r="N29" s="41"/>
      <c r="O29" s="4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8.75" customHeight="1">
      <c r="A30" s="39"/>
      <c r="B30" s="43" t="s">
        <v>26</v>
      </c>
      <c r="C30" s="21" t="s">
        <v>27</v>
      </c>
      <c r="D30" s="21"/>
      <c r="E30" s="21"/>
      <c r="F30" s="21"/>
      <c r="G30" s="21"/>
      <c r="H30" s="21"/>
      <c r="I30" s="21"/>
      <c r="J30" s="44" t="str">
        <f>'Costos totales - AgenciaEmpresa'!P11</f>
        <v/>
      </c>
      <c r="K30" s="45"/>
      <c r="L30" s="46"/>
      <c r="M30" s="46"/>
      <c r="N30" s="41"/>
      <c r="O30" s="4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8.75" customHeight="1">
      <c r="A31" s="39"/>
      <c r="B31" s="43" t="s">
        <v>28</v>
      </c>
      <c r="C31" s="21" t="s">
        <v>29</v>
      </c>
      <c r="D31" s="21"/>
      <c r="E31" s="21"/>
      <c r="F31" s="21"/>
      <c r="G31" s="21"/>
      <c r="H31" s="21"/>
      <c r="I31" s="21"/>
      <c r="J31" s="44" t="str">
        <f>'Costos totales - AgenciaEmpresa'!P12</f>
        <v/>
      </c>
      <c r="K31" s="45"/>
      <c r="L31" s="46"/>
      <c r="M31" s="46"/>
      <c r="N31" s="41"/>
      <c r="O31" s="4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8.75" customHeight="1">
      <c r="A32" s="39"/>
      <c r="B32" s="43" t="s">
        <v>30</v>
      </c>
      <c r="C32" s="21" t="s">
        <v>31</v>
      </c>
      <c r="D32" s="21"/>
      <c r="E32" s="21"/>
      <c r="F32" s="21"/>
      <c r="G32" s="21"/>
      <c r="H32" s="21"/>
      <c r="I32" s="21"/>
      <c r="J32" s="44" t="str">
        <f>'Costos totales - AgenciaEmpresa'!P13</f>
        <v/>
      </c>
      <c r="K32" s="45"/>
      <c r="L32" s="41"/>
      <c r="M32" s="41"/>
      <c r="N32" s="41"/>
      <c r="O32" s="4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8.75" customHeight="1">
      <c r="A33" s="39"/>
      <c r="B33" s="43" t="s">
        <v>32</v>
      </c>
      <c r="C33" s="21" t="s">
        <v>33</v>
      </c>
      <c r="D33" s="21"/>
      <c r="E33" s="21"/>
      <c r="F33" s="21"/>
      <c r="G33" s="21"/>
      <c r="H33" s="21"/>
      <c r="I33" s="21"/>
      <c r="J33" s="44" t="str">
        <f>'Costos totales - AgenciaEmpresa'!P14</f>
        <v/>
      </c>
      <c r="K33" s="45"/>
      <c r="L33" s="41"/>
      <c r="M33" s="41"/>
      <c r="N33" s="41"/>
      <c r="O33" s="4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8.75" customHeight="1">
      <c r="A34" s="39"/>
      <c r="B34" s="43" t="s">
        <v>34</v>
      </c>
      <c r="C34" s="21" t="s">
        <v>35</v>
      </c>
      <c r="D34" s="21"/>
      <c r="E34" s="21"/>
      <c r="F34" s="21"/>
      <c r="G34" s="21"/>
      <c r="H34" s="21"/>
      <c r="I34" s="21"/>
      <c r="J34" s="44" t="str">
        <f>'Costos totales - AgenciaEmpresa'!P15</f>
        <v/>
      </c>
      <c r="K34" s="44"/>
      <c r="L34" s="41"/>
      <c r="M34" s="41"/>
      <c r="N34" s="41"/>
      <c r="O34" s="4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8.75" customHeight="1">
      <c r="A35" s="39"/>
      <c r="B35" s="43" t="s">
        <v>36</v>
      </c>
      <c r="C35" s="21" t="s">
        <v>37</v>
      </c>
      <c r="D35" s="21"/>
      <c r="E35" s="21"/>
      <c r="F35" s="21"/>
      <c r="G35" s="21"/>
      <c r="H35" s="21"/>
      <c r="I35" s="21"/>
      <c r="J35" s="44" t="str">
        <f>IF('Etapas y Actividades'!A23="","OK",'Etapas y Actividades'!A23)</f>
        <v>COMPLETAR CUADROS 11.10 y 11.11</v>
      </c>
      <c r="K35" s="45"/>
      <c r="L35" s="41"/>
      <c r="M35" s="41"/>
      <c r="N35" s="41"/>
      <c r="O35" s="4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39"/>
      <c r="B36" s="47" t="s">
        <v>38</v>
      </c>
      <c r="C36" s="21" t="s">
        <v>39</v>
      </c>
      <c r="D36" s="21"/>
      <c r="E36" s="21"/>
      <c r="F36" s="21"/>
      <c r="G36" s="21"/>
      <c r="H36" s="21"/>
      <c r="I36" s="21"/>
      <c r="J36" s="40" t="str">
        <f>IF('Costos totales - AgenciaEmpresa'!N15="","FORMULARIO INCOMPLETO",IF('Costos totales - AgenciaEmpresa'!A18="","OK","ERROR - SUPERA EL 50 %"))</f>
        <v>FORMULARIO INCOMPLETO</v>
      </c>
      <c r="K36" s="4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39"/>
      <c r="B37" s="19"/>
      <c r="C37" s="21"/>
      <c r="D37" s="21"/>
      <c r="E37" s="21"/>
      <c r="F37" s="21"/>
      <c r="G37" s="21"/>
      <c r="H37" s="21"/>
      <c r="I37" s="49"/>
      <c r="J37" s="4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50"/>
      <c r="B38" s="19"/>
      <c r="C38" s="21"/>
      <c r="D38" s="21"/>
      <c r="E38" s="21"/>
      <c r="F38" s="21"/>
      <c r="G38" s="21"/>
      <c r="H38" s="21"/>
      <c r="I38" s="21"/>
      <c r="J38" s="18"/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4.5" customHeight="1">
      <c r="A39" s="5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8.25" customHeight="1">
      <c r="A40" s="52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3.5" customHeight="1">
      <c r="A42" s="53" t="s">
        <v>41</v>
      </c>
      <c r="B42" s="54"/>
      <c r="C42" s="54"/>
      <c r="D42" s="54"/>
      <c r="E42" s="54"/>
      <c r="F42" s="54"/>
      <c r="G42" s="54"/>
      <c r="H42" s="54"/>
      <c r="I42" s="54"/>
      <c r="J42" s="54"/>
      <c r="K42" s="5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7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57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42">
    <mergeCell ref="F11:G11"/>
    <mergeCell ref="H11:I11"/>
    <mergeCell ref="A2:K2"/>
    <mergeCell ref="A3:K3"/>
    <mergeCell ref="B5:K5"/>
    <mergeCell ref="A6:E6"/>
    <mergeCell ref="F6:K6"/>
    <mergeCell ref="B11:C11"/>
    <mergeCell ref="D11:E11"/>
    <mergeCell ref="B12:C12"/>
    <mergeCell ref="D12:E12"/>
    <mergeCell ref="F12:G12"/>
    <mergeCell ref="H12:I12"/>
    <mergeCell ref="D13:E13"/>
    <mergeCell ref="F13:G13"/>
    <mergeCell ref="H13:I13"/>
    <mergeCell ref="F15:G15"/>
    <mergeCell ref="H15:I15"/>
    <mergeCell ref="J23:K23"/>
    <mergeCell ref="L28:M28"/>
    <mergeCell ref="J37:K37"/>
    <mergeCell ref="A42:K42"/>
    <mergeCell ref="A44:K44"/>
    <mergeCell ref="B13:C13"/>
    <mergeCell ref="B14:C14"/>
    <mergeCell ref="D14:E14"/>
    <mergeCell ref="F14:G14"/>
    <mergeCell ref="H14:I14"/>
    <mergeCell ref="B15:C15"/>
    <mergeCell ref="D15:E15"/>
    <mergeCell ref="B17:C17"/>
    <mergeCell ref="B18:C18"/>
    <mergeCell ref="D18:E18"/>
    <mergeCell ref="F18:G18"/>
    <mergeCell ref="H18:I18"/>
    <mergeCell ref="B16:C16"/>
    <mergeCell ref="D16:E16"/>
    <mergeCell ref="F16:G16"/>
    <mergeCell ref="H16:I16"/>
    <mergeCell ref="D17:E17"/>
    <mergeCell ref="F17:G17"/>
    <mergeCell ref="H17:I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5.63"/>
    <col customWidth="1" min="2" max="2" width="12.38"/>
    <col customWidth="1" min="3" max="3" width="9.38"/>
    <col customWidth="1" min="4" max="4" width="9.13"/>
    <col customWidth="1" min="5" max="5" width="9.38"/>
    <col customWidth="1" min="6" max="6" width="15.38"/>
    <col customWidth="1" min="7" max="7" width="18.63"/>
    <col customWidth="1" min="8" max="8" width="20.38"/>
    <col customWidth="1" min="9" max="9" width="21.13"/>
    <col customWidth="1" min="10" max="10" width="6.0"/>
    <col customWidth="1" min="11" max="26" width="10.0"/>
  </cols>
  <sheetData>
    <row r="1" ht="27.75" customHeight="1">
      <c r="A1" s="58" t="str">
        <f>Indice!A2</f>
        <v>CONVOCATORIA ANR Innovación Tecnológica 2022</v>
      </c>
      <c r="B1" s="10"/>
      <c r="C1" s="10"/>
      <c r="D1" s="10"/>
      <c r="E1" s="10"/>
      <c r="F1" s="10"/>
      <c r="G1" s="10"/>
      <c r="H1" s="10"/>
      <c r="I1" s="1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7.0" customHeight="1">
      <c r="A2" s="59" t="s">
        <v>43</v>
      </c>
      <c r="B2" s="10"/>
      <c r="C2" s="10"/>
      <c r="D2" s="10"/>
      <c r="E2" s="10"/>
      <c r="F2" s="10"/>
      <c r="G2" s="10"/>
      <c r="H2" s="10"/>
      <c r="I2" s="1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22.5" customHeight="1">
      <c r="A3" s="60" t="str">
        <f>CONCATENATE("EMPRESA: ",Indice!F6)</f>
        <v>EMPRESA: </v>
      </c>
      <c r="B3" s="10"/>
      <c r="C3" s="10"/>
      <c r="D3" s="10"/>
      <c r="E3" s="10"/>
      <c r="F3" s="10"/>
      <c r="G3" s="10"/>
      <c r="H3" s="10"/>
      <c r="I3" s="1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3.5" customHeight="1">
      <c r="A5" s="19"/>
      <c r="B5" s="19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4.0" customHeight="1">
      <c r="A6" s="61" t="s">
        <v>44</v>
      </c>
      <c r="B6" s="10"/>
      <c r="C6" s="10"/>
      <c r="D6" s="10"/>
      <c r="E6" s="10"/>
      <c r="F6" s="10"/>
      <c r="G6" s="10"/>
      <c r="H6" s="10"/>
      <c r="I6" s="1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9.5" customHeight="1">
      <c r="A7" s="62" t="s">
        <v>45</v>
      </c>
      <c r="B7" s="10"/>
      <c r="C7" s="10"/>
      <c r="D7" s="10"/>
      <c r="E7" s="10"/>
      <c r="F7" s="10"/>
      <c r="G7" s="10"/>
      <c r="H7" s="10"/>
      <c r="I7" s="1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9.5" customHeight="1">
      <c r="A8" s="63"/>
      <c r="B8" s="64"/>
      <c r="C8" s="64"/>
      <c r="D8" s="64"/>
      <c r="E8" s="64"/>
      <c r="F8" s="64"/>
      <c r="G8" s="65" t="s">
        <v>46</v>
      </c>
      <c r="H8" s="10"/>
      <c r="I8" s="1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41.25" customHeight="1">
      <c r="A9" s="66" t="s">
        <v>47</v>
      </c>
      <c r="B9" s="10"/>
      <c r="C9" s="10"/>
      <c r="D9" s="10"/>
      <c r="E9" s="10"/>
      <c r="F9" s="67"/>
      <c r="G9" s="68" t="s">
        <v>46</v>
      </c>
      <c r="H9" s="68" t="s">
        <v>48</v>
      </c>
      <c r="I9" s="68" t="s">
        <v>49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9"/>
      <c r="B10" s="70"/>
      <c r="C10" s="70"/>
      <c r="D10" s="70"/>
      <c r="E10" s="70"/>
      <c r="F10" s="71"/>
      <c r="G10" s="72"/>
      <c r="H10" s="72"/>
      <c r="I10" s="73" t="str">
        <f t="shared" ref="I10:I61" si="1">IF(ISBLANK(G10),"",G10-H10)</f>
        <v/>
      </c>
      <c r="J10" s="45" t="str">
        <f t="shared" ref="J10:J12" si="2">IF(I10&lt;0,"ERROR: FINANCIAMIENTO FONTAR MAYOR QUE COSTO TOTAL","")</f>
        <v/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74"/>
      <c r="B11" s="75"/>
      <c r="C11" s="75"/>
      <c r="D11" s="75"/>
      <c r="E11" s="75"/>
      <c r="F11" s="76"/>
      <c r="G11" s="77"/>
      <c r="H11" s="77"/>
      <c r="I11" s="73" t="str">
        <f t="shared" si="1"/>
        <v/>
      </c>
      <c r="J11" s="45" t="str">
        <f t="shared" si="2"/>
        <v/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74"/>
      <c r="B12" s="75"/>
      <c r="C12" s="75"/>
      <c r="D12" s="75"/>
      <c r="E12" s="75"/>
      <c r="F12" s="76"/>
      <c r="G12" s="77"/>
      <c r="H12" s="77"/>
      <c r="I12" s="73" t="str">
        <f t="shared" si="1"/>
        <v/>
      </c>
      <c r="J12" s="45" t="str">
        <f t="shared" si="2"/>
        <v/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74"/>
      <c r="B13" s="78"/>
      <c r="C13" s="78"/>
      <c r="D13" s="78"/>
      <c r="E13" s="78"/>
      <c r="F13" s="79"/>
      <c r="G13" s="77"/>
      <c r="H13" s="77"/>
      <c r="I13" s="73" t="str">
        <f t="shared" si="1"/>
        <v/>
      </c>
      <c r="J13" s="4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74"/>
      <c r="B14" s="78"/>
      <c r="C14" s="78"/>
      <c r="D14" s="78"/>
      <c r="E14" s="78"/>
      <c r="F14" s="79"/>
      <c r="G14" s="77"/>
      <c r="H14" s="77"/>
      <c r="I14" s="73" t="str">
        <f t="shared" si="1"/>
        <v/>
      </c>
      <c r="J14" s="4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74"/>
      <c r="B15" s="78"/>
      <c r="C15" s="78"/>
      <c r="D15" s="78"/>
      <c r="E15" s="78"/>
      <c r="F15" s="79"/>
      <c r="G15" s="77"/>
      <c r="H15" s="77"/>
      <c r="I15" s="73" t="str">
        <f t="shared" si="1"/>
        <v/>
      </c>
      <c r="J15" s="45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74"/>
      <c r="B16" s="78"/>
      <c r="C16" s="78"/>
      <c r="D16" s="78"/>
      <c r="E16" s="78"/>
      <c r="F16" s="79"/>
      <c r="G16" s="77"/>
      <c r="H16" s="77"/>
      <c r="I16" s="73" t="str">
        <f t="shared" si="1"/>
        <v/>
      </c>
      <c r="J16" s="4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74"/>
      <c r="B17" s="78"/>
      <c r="C17" s="78"/>
      <c r="D17" s="78"/>
      <c r="E17" s="78"/>
      <c r="F17" s="79"/>
      <c r="G17" s="77"/>
      <c r="H17" s="77"/>
      <c r="I17" s="73" t="str">
        <f t="shared" si="1"/>
        <v/>
      </c>
      <c r="J17" s="4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74"/>
      <c r="B18" s="78"/>
      <c r="C18" s="78"/>
      <c r="D18" s="78"/>
      <c r="E18" s="78"/>
      <c r="F18" s="79"/>
      <c r="G18" s="77"/>
      <c r="H18" s="77"/>
      <c r="I18" s="73" t="str">
        <f t="shared" si="1"/>
        <v/>
      </c>
      <c r="J18" s="4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74"/>
      <c r="B19" s="78"/>
      <c r="C19" s="78"/>
      <c r="D19" s="78"/>
      <c r="E19" s="78"/>
      <c r="F19" s="79"/>
      <c r="G19" s="77"/>
      <c r="H19" s="77"/>
      <c r="I19" s="73" t="str">
        <f t="shared" si="1"/>
        <v/>
      </c>
      <c r="J19" s="4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74"/>
      <c r="B20" s="78"/>
      <c r="C20" s="78"/>
      <c r="D20" s="78"/>
      <c r="E20" s="78"/>
      <c r="F20" s="79"/>
      <c r="G20" s="77"/>
      <c r="H20" s="77"/>
      <c r="I20" s="73" t="str">
        <f t="shared" si="1"/>
        <v/>
      </c>
      <c r="J20" s="4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74"/>
      <c r="B21" s="78"/>
      <c r="C21" s="78"/>
      <c r="D21" s="78"/>
      <c r="E21" s="78"/>
      <c r="F21" s="79"/>
      <c r="G21" s="77"/>
      <c r="H21" s="77"/>
      <c r="I21" s="73" t="str">
        <f t="shared" si="1"/>
        <v/>
      </c>
      <c r="J21" s="45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74"/>
      <c r="B22" s="78"/>
      <c r="C22" s="78"/>
      <c r="D22" s="78"/>
      <c r="E22" s="78"/>
      <c r="F22" s="79"/>
      <c r="G22" s="77"/>
      <c r="H22" s="77"/>
      <c r="I22" s="73" t="str">
        <f t="shared" si="1"/>
        <v/>
      </c>
      <c r="J22" s="45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74"/>
      <c r="B23" s="78"/>
      <c r="C23" s="78"/>
      <c r="D23" s="78"/>
      <c r="E23" s="78"/>
      <c r="F23" s="79"/>
      <c r="G23" s="77"/>
      <c r="H23" s="77"/>
      <c r="I23" s="73" t="str">
        <f t="shared" si="1"/>
        <v/>
      </c>
      <c r="J23" s="4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74"/>
      <c r="B24" s="78"/>
      <c r="C24" s="78"/>
      <c r="D24" s="78"/>
      <c r="E24" s="78"/>
      <c r="F24" s="79"/>
      <c r="G24" s="77"/>
      <c r="H24" s="77"/>
      <c r="I24" s="73" t="str">
        <f t="shared" si="1"/>
        <v/>
      </c>
      <c r="J24" s="4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74"/>
      <c r="B25" s="78"/>
      <c r="C25" s="78"/>
      <c r="D25" s="78"/>
      <c r="E25" s="78"/>
      <c r="F25" s="79"/>
      <c r="G25" s="77"/>
      <c r="H25" s="77"/>
      <c r="I25" s="73" t="str">
        <f t="shared" si="1"/>
        <v/>
      </c>
      <c r="J25" s="45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74"/>
      <c r="B26" s="78"/>
      <c r="C26" s="78"/>
      <c r="D26" s="78"/>
      <c r="E26" s="78"/>
      <c r="F26" s="79"/>
      <c r="G26" s="77"/>
      <c r="H26" s="77"/>
      <c r="I26" s="73" t="str">
        <f t="shared" si="1"/>
        <v/>
      </c>
      <c r="J26" s="4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74"/>
      <c r="B27" s="78"/>
      <c r="C27" s="78"/>
      <c r="D27" s="78"/>
      <c r="E27" s="78"/>
      <c r="F27" s="79"/>
      <c r="G27" s="77"/>
      <c r="H27" s="77"/>
      <c r="I27" s="73" t="str">
        <f t="shared" si="1"/>
        <v/>
      </c>
      <c r="J27" s="4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74"/>
      <c r="B28" s="78"/>
      <c r="C28" s="78"/>
      <c r="D28" s="78"/>
      <c r="E28" s="78"/>
      <c r="F28" s="79"/>
      <c r="G28" s="77"/>
      <c r="H28" s="77"/>
      <c r="I28" s="73" t="str">
        <f t="shared" si="1"/>
        <v/>
      </c>
      <c r="J28" s="4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74"/>
      <c r="B29" s="78"/>
      <c r="C29" s="78"/>
      <c r="D29" s="78"/>
      <c r="E29" s="78"/>
      <c r="F29" s="79"/>
      <c r="G29" s="77"/>
      <c r="H29" s="77"/>
      <c r="I29" s="73" t="str">
        <f t="shared" si="1"/>
        <v/>
      </c>
      <c r="J29" s="4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74"/>
      <c r="B30" s="78"/>
      <c r="C30" s="78"/>
      <c r="D30" s="78"/>
      <c r="E30" s="78"/>
      <c r="F30" s="79"/>
      <c r="G30" s="77"/>
      <c r="H30" s="77"/>
      <c r="I30" s="73" t="str">
        <f t="shared" si="1"/>
        <v/>
      </c>
      <c r="J30" s="45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74"/>
      <c r="B31" s="78"/>
      <c r="C31" s="78"/>
      <c r="D31" s="78"/>
      <c r="E31" s="78"/>
      <c r="F31" s="79"/>
      <c r="G31" s="77"/>
      <c r="H31" s="77"/>
      <c r="I31" s="73" t="str">
        <f t="shared" si="1"/>
        <v/>
      </c>
      <c r="J31" s="4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74"/>
      <c r="B32" s="78"/>
      <c r="C32" s="78"/>
      <c r="D32" s="78"/>
      <c r="E32" s="78"/>
      <c r="F32" s="79"/>
      <c r="G32" s="77"/>
      <c r="H32" s="77"/>
      <c r="I32" s="73" t="str">
        <f t="shared" si="1"/>
        <v/>
      </c>
      <c r="J32" s="4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74"/>
      <c r="B33" s="78"/>
      <c r="C33" s="78"/>
      <c r="D33" s="78"/>
      <c r="E33" s="78"/>
      <c r="F33" s="79"/>
      <c r="G33" s="77"/>
      <c r="H33" s="77"/>
      <c r="I33" s="73" t="str">
        <f t="shared" si="1"/>
        <v/>
      </c>
      <c r="J33" s="4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74"/>
      <c r="B34" s="78"/>
      <c r="C34" s="78"/>
      <c r="D34" s="78"/>
      <c r="E34" s="78"/>
      <c r="F34" s="79"/>
      <c r="G34" s="77"/>
      <c r="H34" s="77"/>
      <c r="I34" s="73" t="str">
        <f t="shared" si="1"/>
        <v/>
      </c>
      <c r="J34" s="4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74"/>
      <c r="B35" s="78"/>
      <c r="C35" s="78"/>
      <c r="D35" s="78"/>
      <c r="E35" s="78"/>
      <c r="F35" s="79"/>
      <c r="G35" s="77"/>
      <c r="H35" s="77"/>
      <c r="I35" s="73" t="str">
        <f t="shared" si="1"/>
        <v/>
      </c>
      <c r="J35" s="45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74"/>
      <c r="B36" s="78"/>
      <c r="C36" s="78"/>
      <c r="D36" s="78"/>
      <c r="E36" s="78"/>
      <c r="F36" s="79"/>
      <c r="G36" s="77"/>
      <c r="H36" s="77"/>
      <c r="I36" s="73" t="str">
        <f t="shared" si="1"/>
        <v/>
      </c>
      <c r="J36" s="4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74"/>
      <c r="B37" s="78"/>
      <c r="C37" s="78"/>
      <c r="D37" s="78"/>
      <c r="E37" s="78"/>
      <c r="F37" s="79"/>
      <c r="G37" s="77"/>
      <c r="H37" s="77"/>
      <c r="I37" s="73" t="str">
        <f t="shared" si="1"/>
        <v/>
      </c>
      <c r="J37" s="4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74"/>
      <c r="B38" s="78"/>
      <c r="C38" s="78"/>
      <c r="D38" s="78"/>
      <c r="E38" s="78"/>
      <c r="F38" s="79"/>
      <c r="G38" s="77"/>
      <c r="H38" s="77"/>
      <c r="I38" s="73" t="str">
        <f t="shared" si="1"/>
        <v/>
      </c>
      <c r="J38" s="4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74"/>
      <c r="B39" s="78"/>
      <c r="C39" s="78"/>
      <c r="D39" s="78"/>
      <c r="E39" s="78"/>
      <c r="F39" s="79"/>
      <c r="G39" s="77"/>
      <c r="H39" s="77"/>
      <c r="I39" s="73" t="str">
        <f t="shared" si="1"/>
        <v/>
      </c>
      <c r="J39" s="4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74"/>
      <c r="B40" s="78"/>
      <c r="C40" s="78"/>
      <c r="D40" s="78"/>
      <c r="E40" s="78"/>
      <c r="F40" s="79"/>
      <c r="G40" s="77"/>
      <c r="H40" s="77"/>
      <c r="I40" s="73" t="str">
        <f t="shared" si="1"/>
        <v/>
      </c>
      <c r="J40" s="4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74"/>
      <c r="B41" s="78"/>
      <c r="C41" s="78"/>
      <c r="D41" s="78"/>
      <c r="E41" s="78"/>
      <c r="F41" s="79"/>
      <c r="G41" s="77"/>
      <c r="H41" s="77"/>
      <c r="I41" s="73" t="str">
        <f t="shared" si="1"/>
        <v/>
      </c>
      <c r="J41" s="4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74"/>
      <c r="B42" s="78"/>
      <c r="C42" s="78"/>
      <c r="D42" s="78"/>
      <c r="E42" s="78"/>
      <c r="F42" s="79"/>
      <c r="G42" s="77"/>
      <c r="H42" s="77"/>
      <c r="I42" s="73" t="str">
        <f t="shared" si="1"/>
        <v/>
      </c>
      <c r="J42" s="4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74"/>
      <c r="B43" s="78"/>
      <c r="C43" s="78"/>
      <c r="D43" s="78"/>
      <c r="E43" s="78"/>
      <c r="F43" s="79"/>
      <c r="G43" s="77"/>
      <c r="H43" s="77"/>
      <c r="I43" s="73" t="str">
        <f t="shared" si="1"/>
        <v/>
      </c>
      <c r="J43" s="4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74"/>
      <c r="B44" s="78"/>
      <c r="C44" s="78"/>
      <c r="D44" s="78"/>
      <c r="E44" s="78"/>
      <c r="F44" s="79"/>
      <c r="G44" s="77"/>
      <c r="H44" s="77"/>
      <c r="I44" s="73" t="str">
        <f t="shared" si="1"/>
        <v/>
      </c>
      <c r="J44" s="4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74"/>
      <c r="B45" s="78"/>
      <c r="C45" s="78"/>
      <c r="D45" s="78"/>
      <c r="E45" s="78"/>
      <c r="F45" s="79"/>
      <c r="G45" s="77"/>
      <c r="H45" s="77"/>
      <c r="I45" s="73" t="str">
        <f t="shared" si="1"/>
        <v/>
      </c>
      <c r="J45" s="4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74"/>
      <c r="B46" s="78"/>
      <c r="C46" s="78"/>
      <c r="D46" s="78"/>
      <c r="E46" s="78"/>
      <c r="F46" s="79"/>
      <c r="G46" s="77"/>
      <c r="H46" s="77"/>
      <c r="I46" s="73" t="str">
        <f t="shared" si="1"/>
        <v/>
      </c>
      <c r="J46" s="4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74"/>
      <c r="B47" s="78"/>
      <c r="C47" s="78"/>
      <c r="D47" s="78"/>
      <c r="E47" s="78"/>
      <c r="F47" s="79"/>
      <c r="G47" s="77"/>
      <c r="H47" s="77"/>
      <c r="I47" s="73" t="str">
        <f t="shared" si="1"/>
        <v/>
      </c>
      <c r="J47" s="4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74"/>
      <c r="B48" s="78"/>
      <c r="C48" s="78"/>
      <c r="D48" s="78"/>
      <c r="E48" s="78"/>
      <c r="F48" s="79"/>
      <c r="G48" s="77"/>
      <c r="H48" s="77"/>
      <c r="I48" s="73" t="str">
        <f t="shared" si="1"/>
        <v/>
      </c>
      <c r="J48" s="4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74"/>
      <c r="B49" s="78"/>
      <c r="C49" s="78"/>
      <c r="D49" s="78"/>
      <c r="E49" s="78"/>
      <c r="F49" s="79"/>
      <c r="G49" s="77"/>
      <c r="H49" s="77"/>
      <c r="I49" s="73" t="str">
        <f t="shared" si="1"/>
        <v/>
      </c>
      <c r="J49" s="4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74"/>
      <c r="B50" s="75"/>
      <c r="C50" s="75"/>
      <c r="D50" s="75"/>
      <c r="E50" s="75"/>
      <c r="F50" s="76"/>
      <c r="G50" s="77"/>
      <c r="H50" s="77"/>
      <c r="I50" s="73" t="str">
        <f t="shared" si="1"/>
        <v/>
      </c>
      <c r="J50" s="45" t="str">
        <f t="shared" ref="J50:J62" si="3">IF(I50&lt;0,"ERROR: FINANCIAMIENTO FONTAR MAYOR QUE COSTO TOTAL","")</f>
        <v/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74"/>
      <c r="B51" s="75"/>
      <c r="C51" s="75"/>
      <c r="D51" s="75"/>
      <c r="E51" s="75"/>
      <c r="F51" s="76"/>
      <c r="G51" s="77"/>
      <c r="H51" s="77"/>
      <c r="I51" s="73" t="str">
        <f t="shared" si="1"/>
        <v/>
      </c>
      <c r="J51" s="45" t="str">
        <f t="shared" si="3"/>
        <v/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74"/>
      <c r="B52" s="75"/>
      <c r="C52" s="75"/>
      <c r="D52" s="75"/>
      <c r="E52" s="75"/>
      <c r="F52" s="76"/>
      <c r="G52" s="77"/>
      <c r="H52" s="77"/>
      <c r="I52" s="73" t="str">
        <f t="shared" si="1"/>
        <v/>
      </c>
      <c r="J52" s="45" t="str">
        <f t="shared" si="3"/>
        <v/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74"/>
      <c r="B53" s="75"/>
      <c r="C53" s="75"/>
      <c r="D53" s="75"/>
      <c r="E53" s="75"/>
      <c r="F53" s="76"/>
      <c r="G53" s="77"/>
      <c r="H53" s="77"/>
      <c r="I53" s="73" t="str">
        <f t="shared" si="1"/>
        <v/>
      </c>
      <c r="J53" s="45" t="str">
        <f t="shared" si="3"/>
        <v/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74"/>
      <c r="B54" s="75"/>
      <c r="C54" s="75"/>
      <c r="D54" s="75"/>
      <c r="E54" s="75"/>
      <c r="F54" s="76"/>
      <c r="G54" s="77"/>
      <c r="H54" s="77"/>
      <c r="I54" s="73" t="str">
        <f t="shared" si="1"/>
        <v/>
      </c>
      <c r="J54" s="45" t="str">
        <f t="shared" si="3"/>
        <v/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74"/>
      <c r="B55" s="75"/>
      <c r="C55" s="75"/>
      <c r="D55" s="75"/>
      <c r="E55" s="75"/>
      <c r="F55" s="76"/>
      <c r="G55" s="77"/>
      <c r="H55" s="77"/>
      <c r="I55" s="73" t="str">
        <f t="shared" si="1"/>
        <v/>
      </c>
      <c r="J55" s="45" t="str">
        <f t="shared" si="3"/>
        <v/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74"/>
      <c r="B56" s="75"/>
      <c r="C56" s="75"/>
      <c r="D56" s="75"/>
      <c r="E56" s="75"/>
      <c r="F56" s="76"/>
      <c r="G56" s="77"/>
      <c r="H56" s="77"/>
      <c r="I56" s="73" t="str">
        <f t="shared" si="1"/>
        <v/>
      </c>
      <c r="J56" s="45" t="str">
        <f t="shared" si="3"/>
        <v/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74"/>
      <c r="B57" s="75"/>
      <c r="C57" s="75"/>
      <c r="D57" s="75"/>
      <c r="E57" s="75"/>
      <c r="F57" s="76"/>
      <c r="G57" s="77"/>
      <c r="H57" s="77"/>
      <c r="I57" s="73" t="str">
        <f t="shared" si="1"/>
        <v/>
      </c>
      <c r="J57" s="45" t="str">
        <f t="shared" si="3"/>
        <v/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74"/>
      <c r="B58" s="75"/>
      <c r="C58" s="75"/>
      <c r="D58" s="75"/>
      <c r="E58" s="75"/>
      <c r="F58" s="76"/>
      <c r="G58" s="77"/>
      <c r="H58" s="77"/>
      <c r="I58" s="73" t="str">
        <f t="shared" si="1"/>
        <v/>
      </c>
      <c r="J58" s="45" t="str">
        <f t="shared" si="3"/>
        <v/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74"/>
      <c r="B59" s="75"/>
      <c r="C59" s="75"/>
      <c r="D59" s="75"/>
      <c r="E59" s="75"/>
      <c r="F59" s="76"/>
      <c r="G59" s="77"/>
      <c r="H59" s="77"/>
      <c r="I59" s="73" t="str">
        <f t="shared" si="1"/>
        <v/>
      </c>
      <c r="J59" s="45" t="str">
        <f t="shared" si="3"/>
        <v/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74"/>
      <c r="B60" s="75"/>
      <c r="C60" s="75"/>
      <c r="D60" s="75"/>
      <c r="E60" s="75"/>
      <c r="F60" s="76"/>
      <c r="G60" s="77"/>
      <c r="H60" s="77"/>
      <c r="I60" s="73" t="str">
        <f t="shared" si="1"/>
        <v/>
      </c>
      <c r="J60" s="45" t="str">
        <f t="shared" si="3"/>
        <v/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3.5" customHeight="1">
      <c r="A61" s="80"/>
      <c r="B61" s="81"/>
      <c r="C61" s="81"/>
      <c r="D61" s="81"/>
      <c r="E61" s="81"/>
      <c r="F61" s="82"/>
      <c r="G61" s="83"/>
      <c r="H61" s="83"/>
      <c r="I61" s="73" t="str">
        <f t="shared" si="1"/>
        <v/>
      </c>
      <c r="J61" s="45" t="str">
        <f t="shared" si="3"/>
        <v/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8.0" customHeight="1">
      <c r="A62" s="84"/>
      <c r="B62" s="85"/>
      <c r="C62" s="85"/>
      <c r="D62" s="85"/>
      <c r="E62" s="86" t="s">
        <v>50</v>
      </c>
      <c r="F62" s="11"/>
      <c r="G62" s="87">
        <f t="shared" ref="G62:H62" si="4">SUM(G10:G61)</f>
        <v>0</v>
      </c>
      <c r="H62" s="87">
        <f t="shared" si="4"/>
        <v>0</v>
      </c>
      <c r="I62" s="87">
        <f>G62-H62</f>
        <v>0</v>
      </c>
      <c r="J62" s="45" t="str">
        <f t="shared" si="3"/>
        <v/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24.0" customHeight="1">
      <c r="A63" s="62" t="s">
        <v>51</v>
      </c>
      <c r="B63" s="10"/>
      <c r="C63" s="10"/>
      <c r="D63" s="10"/>
      <c r="E63" s="10"/>
      <c r="F63" s="10"/>
      <c r="G63" s="10"/>
      <c r="H63" s="10"/>
      <c r="I63" s="11"/>
      <c r="J63" s="4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24.0" customHeight="1">
      <c r="A64" s="88"/>
      <c r="B64" s="89"/>
      <c r="C64" s="89"/>
      <c r="D64" s="89"/>
      <c r="E64" s="89"/>
      <c r="F64" s="89"/>
      <c r="G64" s="65" t="s">
        <v>46</v>
      </c>
      <c r="H64" s="10"/>
      <c r="I64" s="11"/>
      <c r="J64" s="45" t="str">
        <f t="shared" ref="J64:J67" si="5">IF(I64&lt;0,"ERROR: FINANCIAMIENTO FONTAR MAYOR QUE COSTO TOTAL","")</f>
        <v/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42.0" customHeight="1">
      <c r="A65" s="66" t="s">
        <v>47</v>
      </c>
      <c r="B65" s="10"/>
      <c r="C65" s="10"/>
      <c r="D65" s="10"/>
      <c r="E65" s="10"/>
      <c r="F65" s="67"/>
      <c r="G65" s="90" t="s">
        <v>46</v>
      </c>
      <c r="H65" s="91" t="s">
        <v>48</v>
      </c>
      <c r="I65" s="90" t="s">
        <v>49</v>
      </c>
      <c r="J65" s="45" t="str">
        <f t="shared" si="5"/>
        <v/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92"/>
      <c r="B66" s="70"/>
      <c r="C66" s="70"/>
      <c r="D66" s="70"/>
      <c r="E66" s="70"/>
      <c r="F66" s="71"/>
      <c r="G66" s="72"/>
      <c r="H66" s="72"/>
      <c r="I66" s="93" t="str">
        <f t="shared" ref="I66:I92" si="6">IF(ISBLANK(G66),"",G66-H66)</f>
        <v/>
      </c>
      <c r="J66" s="45" t="str">
        <f t="shared" si="5"/>
        <v/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94"/>
      <c r="B67" s="75"/>
      <c r="C67" s="75"/>
      <c r="D67" s="75"/>
      <c r="E67" s="75"/>
      <c r="F67" s="76"/>
      <c r="G67" s="77"/>
      <c r="H67" s="77"/>
      <c r="I67" s="73" t="str">
        <f t="shared" si="6"/>
        <v/>
      </c>
      <c r="J67" s="45" t="str">
        <f t="shared" si="5"/>
        <v/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94"/>
      <c r="B68" s="95"/>
      <c r="C68" s="95"/>
      <c r="D68" s="95"/>
      <c r="E68" s="95"/>
      <c r="F68" s="96"/>
      <c r="G68" s="77"/>
      <c r="H68" s="77"/>
      <c r="I68" s="73" t="str">
        <f t="shared" si="6"/>
        <v/>
      </c>
      <c r="J68" s="45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94"/>
      <c r="B69" s="95"/>
      <c r="C69" s="95"/>
      <c r="D69" s="95"/>
      <c r="E69" s="95"/>
      <c r="F69" s="96"/>
      <c r="G69" s="77"/>
      <c r="H69" s="77"/>
      <c r="I69" s="73" t="str">
        <f t="shared" si="6"/>
        <v/>
      </c>
      <c r="J69" s="45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94"/>
      <c r="B70" s="95"/>
      <c r="C70" s="95"/>
      <c r="D70" s="95"/>
      <c r="E70" s="95"/>
      <c r="F70" s="96"/>
      <c r="G70" s="77"/>
      <c r="H70" s="77"/>
      <c r="I70" s="73" t="str">
        <f t="shared" si="6"/>
        <v/>
      </c>
      <c r="J70" s="45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94"/>
      <c r="B71" s="95"/>
      <c r="C71" s="95"/>
      <c r="D71" s="95"/>
      <c r="E71" s="95"/>
      <c r="F71" s="96"/>
      <c r="G71" s="77"/>
      <c r="H71" s="77"/>
      <c r="I71" s="73" t="str">
        <f t="shared" si="6"/>
        <v/>
      </c>
      <c r="J71" s="4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94"/>
      <c r="B72" s="95"/>
      <c r="C72" s="95"/>
      <c r="D72" s="95"/>
      <c r="E72" s="95"/>
      <c r="F72" s="96"/>
      <c r="G72" s="77"/>
      <c r="H72" s="77"/>
      <c r="I72" s="73" t="str">
        <f t="shared" si="6"/>
        <v/>
      </c>
      <c r="J72" s="45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94"/>
      <c r="B73" s="95"/>
      <c r="C73" s="95"/>
      <c r="D73" s="95"/>
      <c r="E73" s="95"/>
      <c r="F73" s="96"/>
      <c r="G73" s="77"/>
      <c r="H73" s="77"/>
      <c r="I73" s="73" t="str">
        <f t="shared" si="6"/>
        <v/>
      </c>
      <c r="J73" s="45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94"/>
      <c r="B74" s="95"/>
      <c r="C74" s="95"/>
      <c r="D74" s="95"/>
      <c r="E74" s="95"/>
      <c r="F74" s="96"/>
      <c r="G74" s="77"/>
      <c r="H74" s="77"/>
      <c r="I74" s="73" t="str">
        <f t="shared" si="6"/>
        <v/>
      </c>
      <c r="J74" s="45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94"/>
      <c r="B75" s="95"/>
      <c r="C75" s="95"/>
      <c r="D75" s="95"/>
      <c r="E75" s="95"/>
      <c r="F75" s="96"/>
      <c r="G75" s="77"/>
      <c r="H75" s="77"/>
      <c r="I75" s="73" t="str">
        <f t="shared" si="6"/>
        <v/>
      </c>
      <c r="J75" s="45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94"/>
      <c r="B76" s="95"/>
      <c r="C76" s="95"/>
      <c r="D76" s="95"/>
      <c r="E76" s="95"/>
      <c r="F76" s="96"/>
      <c r="G76" s="77"/>
      <c r="H76" s="77"/>
      <c r="I76" s="73" t="str">
        <f t="shared" si="6"/>
        <v/>
      </c>
      <c r="J76" s="45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94"/>
      <c r="B77" s="95"/>
      <c r="C77" s="95"/>
      <c r="D77" s="95"/>
      <c r="E77" s="95"/>
      <c r="F77" s="96"/>
      <c r="G77" s="77"/>
      <c r="H77" s="77"/>
      <c r="I77" s="73" t="str">
        <f t="shared" si="6"/>
        <v/>
      </c>
      <c r="J77" s="45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94"/>
      <c r="B78" s="95"/>
      <c r="C78" s="95"/>
      <c r="D78" s="95"/>
      <c r="E78" s="95"/>
      <c r="F78" s="96"/>
      <c r="G78" s="77"/>
      <c r="H78" s="77"/>
      <c r="I78" s="73" t="str">
        <f t="shared" si="6"/>
        <v/>
      </c>
      <c r="J78" s="4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94"/>
      <c r="B79" s="95"/>
      <c r="C79" s="95"/>
      <c r="D79" s="95"/>
      <c r="E79" s="95"/>
      <c r="F79" s="96"/>
      <c r="G79" s="77"/>
      <c r="H79" s="77"/>
      <c r="I79" s="73" t="str">
        <f t="shared" si="6"/>
        <v/>
      </c>
      <c r="J79" s="45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94"/>
      <c r="B80" s="95"/>
      <c r="C80" s="95"/>
      <c r="D80" s="95"/>
      <c r="E80" s="95"/>
      <c r="F80" s="96"/>
      <c r="G80" s="77"/>
      <c r="H80" s="77"/>
      <c r="I80" s="73" t="str">
        <f t="shared" si="6"/>
        <v/>
      </c>
      <c r="J80" s="45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94"/>
      <c r="B81" s="95"/>
      <c r="C81" s="95"/>
      <c r="D81" s="95"/>
      <c r="E81" s="95"/>
      <c r="F81" s="96"/>
      <c r="G81" s="77"/>
      <c r="H81" s="77"/>
      <c r="I81" s="73" t="str">
        <f t="shared" si="6"/>
        <v/>
      </c>
      <c r="J81" s="45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94"/>
      <c r="B82" s="95"/>
      <c r="C82" s="95"/>
      <c r="D82" s="95"/>
      <c r="E82" s="95"/>
      <c r="F82" s="96"/>
      <c r="G82" s="77"/>
      <c r="H82" s="77"/>
      <c r="I82" s="73" t="str">
        <f t="shared" si="6"/>
        <v/>
      </c>
      <c r="J82" s="45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94"/>
      <c r="B83" s="95"/>
      <c r="C83" s="95"/>
      <c r="D83" s="95"/>
      <c r="E83" s="95"/>
      <c r="F83" s="96"/>
      <c r="G83" s="77"/>
      <c r="H83" s="77"/>
      <c r="I83" s="73" t="str">
        <f t="shared" si="6"/>
        <v/>
      </c>
      <c r="J83" s="45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94"/>
      <c r="B84" s="95"/>
      <c r="C84" s="95"/>
      <c r="D84" s="95"/>
      <c r="E84" s="95"/>
      <c r="F84" s="96"/>
      <c r="G84" s="77"/>
      <c r="H84" s="77"/>
      <c r="I84" s="73" t="str">
        <f t="shared" si="6"/>
        <v/>
      </c>
      <c r="J84" s="45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94"/>
      <c r="B85" s="95"/>
      <c r="C85" s="95"/>
      <c r="D85" s="95"/>
      <c r="E85" s="95"/>
      <c r="F85" s="96"/>
      <c r="G85" s="77"/>
      <c r="H85" s="77"/>
      <c r="I85" s="73" t="str">
        <f t="shared" si="6"/>
        <v/>
      </c>
      <c r="J85" s="45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94"/>
      <c r="B86" s="75"/>
      <c r="C86" s="75"/>
      <c r="D86" s="75"/>
      <c r="E86" s="75"/>
      <c r="F86" s="76"/>
      <c r="G86" s="77"/>
      <c r="H86" s="77"/>
      <c r="I86" s="73" t="str">
        <f t="shared" si="6"/>
        <v/>
      </c>
      <c r="J86" s="45" t="str">
        <f t="shared" ref="J86:J93" si="7">IF(I86&lt;0,"ERROR: FINANCIAMIENTO FONTAR MAYOR QUE COSTO TOTAL","")</f>
        <v/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94"/>
      <c r="B87" s="75"/>
      <c r="C87" s="75"/>
      <c r="D87" s="75"/>
      <c r="E87" s="75"/>
      <c r="F87" s="76"/>
      <c r="G87" s="77"/>
      <c r="H87" s="77"/>
      <c r="I87" s="73" t="str">
        <f t="shared" si="6"/>
        <v/>
      </c>
      <c r="J87" s="45" t="str">
        <f t="shared" si="7"/>
        <v/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94"/>
      <c r="B88" s="75"/>
      <c r="C88" s="75"/>
      <c r="D88" s="75"/>
      <c r="E88" s="75"/>
      <c r="F88" s="76"/>
      <c r="G88" s="77"/>
      <c r="H88" s="77"/>
      <c r="I88" s="73" t="str">
        <f t="shared" si="6"/>
        <v/>
      </c>
      <c r="J88" s="45" t="str">
        <f t="shared" si="7"/>
        <v/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94"/>
      <c r="B89" s="75"/>
      <c r="C89" s="75"/>
      <c r="D89" s="75"/>
      <c r="E89" s="75"/>
      <c r="F89" s="76"/>
      <c r="G89" s="77"/>
      <c r="H89" s="77"/>
      <c r="I89" s="73" t="str">
        <f t="shared" si="6"/>
        <v/>
      </c>
      <c r="J89" s="45" t="str">
        <f t="shared" si="7"/>
        <v/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94"/>
      <c r="B90" s="75"/>
      <c r="C90" s="75"/>
      <c r="D90" s="75"/>
      <c r="E90" s="75"/>
      <c r="F90" s="76"/>
      <c r="G90" s="77"/>
      <c r="H90" s="77"/>
      <c r="I90" s="73" t="str">
        <f t="shared" si="6"/>
        <v/>
      </c>
      <c r="J90" s="45" t="str">
        <f t="shared" si="7"/>
        <v/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94"/>
      <c r="B91" s="75"/>
      <c r="C91" s="75"/>
      <c r="D91" s="75"/>
      <c r="E91" s="75"/>
      <c r="F91" s="76"/>
      <c r="G91" s="77"/>
      <c r="H91" s="77"/>
      <c r="I91" s="73" t="str">
        <f t="shared" si="6"/>
        <v/>
      </c>
      <c r="J91" s="45" t="str">
        <f t="shared" si="7"/>
        <v/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3.5" customHeight="1">
      <c r="A92" s="97"/>
      <c r="B92" s="81"/>
      <c r="C92" s="81"/>
      <c r="D92" s="81"/>
      <c r="E92" s="81"/>
      <c r="F92" s="82"/>
      <c r="G92" s="83"/>
      <c r="H92" s="83"/>
      <c r="I92" s="98" t="str">
        <f t="shared" si="6"/>
        <v/>
      </c>
      <c r="J92" s="45" t="str">
        <f t="shared" si="7"/>
        <v/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8.0" customHeight="1">
      <c r="A93" s="84"/>
      <c r="B93" s="85"/>
      <c r="C93" s="85"/>
      <c r="D93" s="85"/>
      <c r="E93" s="86" t="s">
        <v>50</v>
      </c>
      <c r="F93" s="11"/>
      <c r="G93" s="87">
        <f t="shared" ref="G93:H93" si="8">SUM(G66:G92)</f>
        <v>0</v>
      </c>
      <c r="H93" s="87">
        <f t="shared" si="8"/>
        <v>0</v>
      </c>
      <c r="I93" s="87">
        <f>G93-H93</f>
        <v>0</v>
      </c>
      <c r="J93" s="45" t="str">
        <f t="shared" si="7"/>
        <v/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20.25" customHeight="1">
      <c r="A94" s="62" t="s">
        <v>52</v>
      </c>
      <c r="B94" s="10"/>
      <c r="C94" s="10"/>
      <c r="D94" s="10"/>
      <c r="E94" s="10"/>
      <c r="F94" s="10"/>
      <c r="G94" s="10"/>
      <c r="H94" s="10"/>
      <c r="I94" s="11"/>
      <c r="J94" s="45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20.25" customHeight="1">
      <c r="A95" s="99"/>
      <c r="B95" s="100"/>
      <c r="C95" s="100"/>
      <c r="D95" s="100"/>
      <c r="E95" s="100"/>
      <c r="F95" s="100"/>
      <c r="G95" s="65" t="s">
        <v>46</v>
      </c>
      <c r="H95" s="10"/>
      <c r="I95" s="11"/>
      <c r="J95" s="45" t="str">
        <f t="shared" ref="J95:J98" si="9">IF(I95&lt;0,"ERROR: FINANCIAMIENTO FONTAR MAYOR QUE COSTO TOTAL","")</f>
        <v/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39.75" customHeight="1">
      <c r="A96" s="66" t="s">
        <v>47</v>
      </c>
      <c r="B96" s="10"/>
      <c r="C96" s="10"/>
      <c r="D96" s="10"/>
      <c r="E96" s="10"/>
      <c r="F96" s="67"/>
      <c r="G96" s="68" t="s">
        <v>46</v>
      </c>
      <c r="H96" s="68" t="s">
        <v>53</v>
      </c>
      <c r="I96" s="68" t="s">
        <v>54</v>
      </c>
      <c r="J96" s="45" t="str">
        <f t="shared" si="9"/>
        <v/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92"/>
      <c r="B97" s="70"/>
      <c r="C97" s="70"/>
      <c r="D97" s="70"/>
      <c r="E97" s="70"/>
      <c r="F97" s="71"/>
      <c r="G97" s="72"/>
      <c r="H97" s="72"/>
      <c r="I97" s="93" t="str">
        <f t="shared" ref="I97:I123" si="10">IF(ISBLANK(G97),"",G97-H97)</f>
        <v/>
      </c>
      <c r="J97" s="45" t="str">
        <f t="shared" si="9"/>
        <v/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94"/>
      <c r="B98" s="75"/>
      <c r="C98" s="75"/>
      <c r="D98" s="75"/>
      <c r="E98" s="75"/>
      <c r="F98" s="76"/>
      <c r="G98" s="77"/>
      <c r="H98" s="77"/>
      <c r="I98" s="73" t="str">
        <f t="shared" si="10"/>
        <v/>
      </c>
      <c r="J98" s="45" t="str">
        <f t="shared" si="9"/>
        <v/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94"/>
      <c r="B99" s="95"/>
      <c r="C99" s="95"/>
      <c r="D99" s="95"/>
      <c r="E99" s="95"/>
      <c r="F99" s="96"/>
      <c r="G99" s="77"/>
      <c r="H99" s="77"/>
      <c r="I99" s="73" t="str">
        <f t="shared" si="10"/>
        <v/>
      </c>
      <c r="J99" s="45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94"/>
      <c r="B100" s="95"/>
      <c r="C100" s="95"/>
      <c r="D100" s="95"/>
      <c r="E100" s="95"/>
      <c r="F100" s="96"/>
      <c r="G100" s="77"/>
      <c r="H100" s="77"/>
      <c r="I100" s="73" t="str">
        <f t="shared" si="10"/>
        <v/>
      </c>
      <c r="J100" s="45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94"/>
      <c r="B101" s="95"/>
      <c r="C101" s="95"/>
      <c r="D101" s="95"/>
      <c r="E101" s="95"/>
      <c r="F101" s="96"/>
      <c r="G101" s="77"/>
      <c r="H101" s="77"/>
      <c r="I101" s="73" t="str">
        <f t="shared" si="10"/>
        <v/>
      </c>
      <c r="J101" s="45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94"/>
      <c r="B102" s="95"/>
      <c r="C102" s="95"/>
      <c r="D102" s="95"/>
      <c r="E102" s="95"/>
      <c r="F102" s="96"/>
      <c r="G102" s="77"/>
      <c r="H102" s="77"/>
      <c r="I102" s="73" t="str">
        <f t="shared" si="10"/>
        <v/>
      </c>
      <c r="J102" s="45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94"/>
      <c r="B103" s="95"/>
      <c r="C103" s="95"/>
      <c r="D103" s="95"/>
      <c r="E103" s="95"/>
      <c r="F103" s="96"/>
      <c r="G103" s="77"/>
      <c r="H103" s="77"/>
      <c r="I103" s="73" t="str">
        <f t="shared" si="10"/>
        <v/>
      </c>
      <c r="J103" s="45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94"/>
      <c r="B104" s="95"/>
      <c r="C104" s="95"/>
      <c r="D104" s="95"/>
      <c r="E104" s="95"/>
      <c r="F104" s="96"/>
      <c r="G104" s="77"/>
      <c r="H104" s="77"/>
      <c r="I104" s="73" t="str">
        <f t="shared" si="10"/>
        <v/>
      </c>
      <c r="J104" s="45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94"/>
      <c r="B105" s="95"/>
      <c r="C105" s="95"/>
      <c r="D105" s="95"/>
      <c r="E105" s="95"/>
      <c r="F105" s="96"/>
      <c r="G105" s="77"/>
      <c r="H105" s="77"/>
      <c r="I105" s="73" t="str">
        <f t="shared" si="10"/>
        <v/>
      </c>
      <c r="J105" s="45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94"/>
      <c r="B106" s="95"/>
      <c r="C106" s="95"/>
      <c r="D106" s="95"/>
      <c r="E106" s="95"/>
      <c r="F106" s="96"/>
      <c r="G106" s="77"/>
      <c r="H106" s="77"/>
      <c r="I106" s="73" t="str">
        <f t="shared" si="10"/>
        <v/>
      </c>
      <c r="J106" s="45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94"/>
      <c r="B107" s="95"/>
      <c r="C107" s="95"/>
      <c r="D107" s="95"/>
      <c r="E107" s="95"/>
      <c r="F107" s="96"/>
      <c r="G107" s="77"/>
      <c r="H107" s="77"/>
      <c r="I107" s="73" t="str">
        <f t="shared" si="10"/>
        <v/>
      </c>
      <c r="J107" s="45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94"/>
      <c r="B108" s="95"/>
      <c r="C108" s="95"/>
      <c r="D108" s="95"/>
      <c r="E108" s="95"/>
      <c r="F108" s="96"/>
      <c r="G108" s="77"/>
      <c r="H108" s="77"/>
      <c r="I108" s="73" t="str">
        <f t="shared" si="10"/>
        <v/>
      </c>
      <c r="J108" s="45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94"/>
      <c r="B109" s="95"/>
      <c r="C109" s="95"/>
      <c r="D109" s="95"/>
      <c r="E109" s="95"/>
      <c r="F109" s="96"/>
      <c r="G109" s="77"/>
      <c r="H109" s="77"/>
      <c r="I109" s="73" t="str">
        <f t="shared" si="10"/>
        <v/>
      </c>
      <c r="J109" s="45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94"/>
      <c r="B110" s="95"/>
      <c r="C110" s="95"/>
      <c r="D110" s="95"/>
      <c r="E110" s="95"/>
      <c r="F110" s="96"/>
      <c r="G110" s="77"/>
      <c r="H110" s="77"/>
      <c r="I110" s="73" t="str">
        <f t="shared" si="10"/>
        <v/>
      </c>
      <c r="J110" s="45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94"/>
      <c r="B111" s="95"/>
      <c r="C111" s="95"/>
      <c r="D111" s="95"/>
      <c r="E111" s="95"/>
      <c r="F111" s="96"/>
      <c r="G111" s="77"/>
      <c r="H111" s="77"/>
      <c r="I111" s="73" t="str">
        <f t="shared" si="10"/>
        <v/>
      </c>
      <c r="J111" s="45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94"/>
      <c r="B112" s="95"/>
      <c r="C112" s="95"/>
      <c r="D112" s="95"/>
      <c r="E112" s="95"/>
      <c r="F112" s="96"/>
      <c r="G112" s="77"/>
      <c r="H112" s="77"/>
      <c r="I112" s="73" t="str">
        <f t="shared" si="10"/>
        <v/>
      </c>
      <c r="J112" s="45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94"/>
      <c r="B113" s="95"/>
      <c r="C113" s="95"/>
      <c r="D113" s="95"/>
      <c r="E113" s="95"/>
      <c r="F113" s="96"/>
      <c r="G113" s="77"/>
      <c r="H113" s="77"/>
      <c r="I113" s="73" t="str">
        <f t="shared" si="10"/>
        <v/>
      </c>
      <c r="J113" s="45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94"/>
      <c r="B114" s="95"/>
      <c r="C114" s="95"/>
      <c r="D114" s="95"/>
      <c r="E114" s="95"/>
      <c r="F114" s="96"/>
      <c r="G114" s="77"/>
      <c r="H114" s="77"/>
      <c r="I114" s="73" t="str">
        <f t="shared" si="10"/>
        <v/>
      </c>
      <c r="J114" s="45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94"/>
      <c r="B115" s="95"/>
      <c r="C115" s="95"/>
      <c r="D115" s="95"/>
      <c r="E115" s="95"/>
      <c r="F115" s="96"/>
      <c r="G115" s="77"/>
      <c r="H115" s="77"/>
      <c r="I115" s="73" t="str">
        <f t="shared" si="10"/>
        <v/>
      </c>
      <c r="J115" s="45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94"/>
      <c r="B116" s="95"/>
      <c r="C116" s="95"/>
      <c r="D116" s="95"/>
      <c r="E116" s="95"/>
      <c r="F116" s="96"/>
      <c r="G116" s="77"/>
      <c r="H116" s="77"/>
      <c r="I116" s="73" t="str">
        <f t="shared" si="10"/>
        <v/>
      </c>
      <c r="J116" s="45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94"/>
      <c r="B117" s="75"/>
      <c r="C117" s="75"/>
      <c r="D117" s="75"/>
      <c r="E117" s="75"/>
      <c r="F117" s="76"/>
      <c r="G117" s="77"/>
      <c r="H117" s="77"/>
      <c r="I117" s="73" t="str">
        <f t="shared" si="10"/>
        <v/>
      </c>
      <c r="J117" s="45" t="str">
        <f t="shared" ref="J117:J124" si="11">IF(I117&lt;0,"ERROR: FINANCIAMIENTO FONTAR MAYOR QUE COSTO TOTAL","")</f>
        <v/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94"/>
      <c r="B118" s="75"/>
      <c r="C118" s="75"/>
      <c r="D118" s="75"/>
      <c r="E118" s="75"/>
      <c r="F118" s="76"/>
      <c r="G118" s="77"/>
      <c r="H118" s="77"/>
      <c r="I118" s="73" t="str">
        <f t="shared" si="10"/>
        <v/>
      </c>
      <c r="J118" s="45" t="str">
        <f t="shared" si="11"/>
        <v/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94"/>
      <c r="B119" s="75"/>
      <c r="C119" s="75"/>
      <c r="D119" s="75"/>
      <c r="E119" s="75"/>
      <c r="F119" s="76"/>
      <c r="G119" s="77"/>
      <c r="H119" s="77"/>
      <c r="I119" s="73" t="str">
        <f t="shared" si="10"/>
        <v/>
      </c>
      <c r="J119" s="45" t="str">
        <f t="shared" si="11"/>
        <v/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94"/>
      <c r="B120" s="75"/>
      <c r="C120" s="75"/>
      <c r="D120" s="75"/>
      <c r="E120" s="75"/>
      <c r="F120" s="76"/>
      <c r="G120" s="77"/>
      <c r="H120" s="77"/>
      <c r="I120" s="73" t="str">
        <f t="shared" si="10"/>
        <v/>
      </c>
      <c r="J120" s="45" t="str">
        <f t="shared" si="11"/>
        <v/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94"/>
      <c r="B121" s="75"/>
      <c r="C121" s="75"/>
      <c r="D121" s="75"/>
      <c r="E121" s="75"/>
      <c r="F121" s="76"/>
      <c r="G121" s="77"/>
      <c r="H121" s="77"/>
      <c r="I121" s="73" t="str">
        <f t="shared" si="10"/>
        <v/>
      </c>
      <c r="J121" s="45" t="str">
        <f t="shared" si="11"/>
        <v/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94"/>
      <c r="B122" s="75"/>
      <c r="C122" s="75"/>
      <c r="D122" s="75"/>
      <c r="E122" s="75"/>
      <c r="F122" s="76"/>
      <c r="G122" s="77"/>
      <c r="H122" s="77"/>
      <c r="I122" s="73" t="str">
        <f t="shared" si="10"/>
        <v/>
      </c>
      <c r="J122" s="45" t="str">
        <f t="shared" si="11"/>
        <v/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3.5" customHeight="1">
      <c r="A123" s="97"/>
      <c r="B123" s="81"/>
      <c r="C123" s="81"/>
      <c r="D123" s="81"/>
      <c r="E123" s="81"/>
      <c r="F123" s="82"/>
      <c r="G123" s="83"/>
      <c r="H123" s="83"/>
      <c r="I123" s="98" t="str">
        <f t="shared" si="10"/>
        <v/>
      </c>
      <c r="J123" s="45" t="str">
        <f t="shared" si="11"/>
        <v/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9.5" customHeight="1">
      <c r="A124" s="84"/>
      <c r="B124" s="85"/>
      <c r="C124" s="85"/>
      <c r="D124" s="85"/>
      <c r="E124" s="86" t="s">
        <v>50</v>
      </c>
      <c r="F124" s="11"/>
      <c r="G124" s="87">
        <f t="shared" ref="G124:H124" si="12">SUM(G97:G123)</f>
        <v>0</v>
      </c>
      <c r="H124" s="87">
        <f t="shared" si="12"/>
        <v>0</v>
      </c>
      <c r="I124" s="87">
        <f>G124-H124</f>
        <v>0</v>
      </c>
      <c r="J124" s="45" t="str">
        <f t="shared" si="11"/>
        <v/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9.5" customHeight="1">
      <c r="A125" s="101"/>
      <c r="B125" s="101"/>
      <c r="C125" s="101"/>
      <c r="D125" s="101"/>
      <c r="E125" s="47"/>
      <c r="F125" s="47"/>
      <c r="G125" s="102"/>
      <c r="H125" s="102"/>
      <c r="I125" s="10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31.5" customHeight="1">
      <c r="A126" s="103" t="s">
        <v>55</v>
      </c>
      <c r="B126" s="54"/>
      <c r="C126" s="54"/>
      <c r="D126" s="54"/>
      <c r="E126" s="54"/>
      <c r="F126" s="55"/>
      <c r="G126" s="104" t="s">
        <v>46</v>
      </c>
      <c r="H126" s="104" t="s">
        <v>48</v>
      </c>
      <c r="I126" s="104" t="s">
        <v>49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20.25" customHeight="1">
      <c r="A127" s="105"/>
      <c r="B127" s="34"/>
      <c r="C127" s="34"/>
      <c r="D127" s="34"/>
      <c r="E127" s="34"/>
      <c r="F127" s="106"/>
      <c r="G127" s="107">
        <f>G124+G93+G62</f>
        <v>0</v>
      </c>
      <c r="H127" s="107">
        <f>H62+H93+H124</f>
        <v>0</v>
      </c>
      <c r="I127" s="107">
        <f>I124+I93+I62</f>
        <v>0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5.75" customHeight="1">
      <c r="A128" s="21"/>
      <c r="B128" s="21"/>
      <c r="C128" s="21"/>
      <c r="D128" s="21"/>
      <c r="E128" s="21"/>
      <c r="F128" s="21"/>
      <c r="G128" s="108" t="str">
        <f>IF(G127&gt;=H127,"","ERROR - El Aporte FONTAR excede al Costo Total del Rubro")</f>
        <v/>
      </c>
      <c r="H128" s="109"/>
      <c r="I128" s="11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55.5" customHeight="1">
      <c r="A129" s="111" t="s">
        <v>56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1">
    <mergeCell ref="A1:I1"/>
    <mergeCell ref="A2:I2"/>
    <mergeCell ref="A3:I3"/>
    <mergeCell ref="A6:I6"/>
    <mergeCell ref="A7:I7"/>
    <mergeCell ref="G8:I8"/>
    <mergeCell ref="A9:F9"/>
    <mergeCell ref="A10:F10"/>
    <mergeCell ref="A11:F11"/>
    <mergeCell ref="A12:F12"/>
    <mergeCell ref="A50:F50"/>
    <mergeCell ref="A51:F51"/>
    <mergeCell ref="A52:F52"/>
    <mergeCell ref="A53:F53"/>
    <mergeCell ref="A61:F61"/>
    <mergeCell ref="E62:F62"/>
    <mergeCell ref="A63:I63"/>
    <mergeCell ref="G64:I64"/>
    <mergeCell ref="A65:F65"/>
    <mergeCell ref="A66:F66"/>
    <mergeCell ref="A67:F67"/>
    <mergeCell ref="A54:F54"/>
    <mergeCell ref="A55:F55"/>
    <mergeCell ref="A56:F56"/>
    <mergeCell ref="A57:F57"/>
    <mergeCell ref="A58:F58"/>
    <mergeCell ref="A59:F59"/>
    <mergeCell ref="A60:F60"/>
    <mergeCell ref="E93:F93"/>
    <mergeCell ref="A94:I94"/>
    <mergeCell ref="G95:I95"/>
    <mergeCell ref="A96:F96"/>
    <mergeCell ref="A97:F97"/>
    <mergeCell ref="A98:F98"/>
    <mergeCell ref="A86:F86"/>
    <mergeCell ref="A87:F87"/>
    <mergeCell ref="A88:F88"/>
    <mergeCell ref="A89:F89"/>
    <mergeCell ref="A90:F90"/>
    <mergeCell ref="A91:F91"/>
    <mergeCell ref="A92:F92"/>
    <mergeCell ref="E124:F124"/>
    <mergeCell ref="A126:F127"/>
    <mergeCell ref="A129:I129"/>
    <mergeCell ref="A117:F117"/>
    <mergeCell ref="A118:F118"/>
    <mergeCell ref="A119:F119"/>
    <mergeCell ref="A120:F120"/>
    <mergeCell ref="A121:F121"/>
    <mergeCell ref="A122:F122"/>
    <mergeCell ref="A123:F1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63"/>
    <col customWidth="1" min="2" max="2" width="8.38"/>
    <col customWidth="1" min="3" max="4" width="11.38"/>
    <col customWidth="1" min="5" max="5" width="18.88"/>
    <col customWidth="1" min="6" max="7" width="13.38"/>
    <col customWidth="1" min="8" max="8" width="14.38"/>
    <col customWidth="1" min="9" max="9" width="18.13"/>
    <col customWidth="1" min="10" max="10" width="16.38"/>
    <col customWidth="1" min="11" max="11" width="17.0"/>
    <col customWidth="1" min="12" max="12" width="17.88"/>
    <col customWidth="1" min="13" max="13" width="16.38"/>
    <col customWidth="1" min="14" max="14" width="11.38"/>
    <col customWidth="1" min="15" max="26" width="10.0"/>
  </cols>
  <sheetData>
    <row r="1" ht="24.75" customHeight="1">
      <c r="A1" s="112" t="str">
        <f>'Bienes a adquirir'!A1:I1</f>
        <v>CONVOCATORIA ANR Innovación Tecnológica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61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45.75" customHeight="1">
      <c r="A7" s="113" t="s">
        <v>58</v>
      </c>
      <c r="B7" s="114"/>
      <c r="C7" s="115"/>
      <c r="D7" s="116" t="s">
        <v>59</v>
      </c>
      <c r="E7" s="11"/>
      <c r="F7" s="117" t="s">
        <v>60</v>
      </c>
      <c r="G7" s="113" t="s">
        <v>61</v>
      </c>
      <c r="H7" s="114"/>
      <c r="I7" s="115"/>
      <c r="J7" s="118" t="s">
        <v>62</v>
      </c>
      <c r="K7" s="118" t="s">
        <v>63</v>
      </c>
      <c r="L7" s="118" t="s">
        <v>64</v>
      </c>
      <c r="M7" s="118" t="s">
        <v>65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19"/>
      <c r="B8" s="75"/>
      <c r="C8" s="76"/>
      <c r="D8" s="120"/>
      <c r="E8" s="121"/>
      <c r="F8" s="122"/>
      <c r="G8" s="119"/>
      <c r="H8" s="75"/>
      <c r="I8" s="76"/>
      <c r="J8" s="123"/>
      <c r="K8" s="124"/>
      <c r="L8" s="125"/>
      <c r="M8" s="126" t="str">
        <f t="shared" ref="M8:M38" si="1">IF(ISBLANK(J8),"",(J8*K8*L8/100))</f>
        <v/>
      </c>
      <c r="N8" s="127" t="str">
        <f t="shared" ref="N8:N13" si="2">IF(K8&gt;90,"ERROR: NO SE PUEDE SUPERAR EL 90%",IF(AND(K8&lt;=1,K8&gt;0),"ERROR: INDICAR % EN EL RANGO (1 - 90)",""))</f>
        <v/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19"/>
      <c r="B9" s="75"/>
      <c r="C9" s="76"/>
      <c r="D9" s="120"/>
      <c r="E9" s="121"/>
      <c r="F9" s="122"/>
      <c r="G9" s="119"/>
      <c r="H9" s="75"/>
      <c r="I9" s="76"/>
      <c r="J9" s="123"/>
      <c r="K9" s="124"/>
      <c r="L9" s="125"/>
      <c r="M9" s="128" t="str">
        <f t="shared" si="1"/>
        <v/>
      </c>
      <c r="N9" s="127" t="str">
        <f t="shared" si="2"/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6"/>
      <c r="D10" s="120"/>
      <c r="E10" s="121"/>
      <c r="F10" s="122"/>
      <c r="G10" s="119"/>
      <c r="H10" s="75"/>
      <c r="I10" s="76"/>
      <c r="J10" s="123"/>
      <c r="K10" s="124"/>
      <c r="L10" s="125"/>
      <c r="M10" s="128" t="str">
        <f t="shared" si="1"/>
        <v/>
      </c>
      <c r="N10" s="127" t="str">
        <f t="shared" si="2"/>
        <v/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6"/>
      <c r="D11" s="120"/>
      <c r="E11" s="121"/>
      <c r="F11" s="122"/>
      <c r="G11" s="119"/>
      <c r="H11" s="75"/>
      <c r="I11" s="76"/>
      <c r="J11" s="123"/>
      <c r="K11" s="124"/>
      <c r="L11" s="125"/>
      <c r="M11" s="128" t="str">
        <f t="shared" si="1"/>
        <v/>
      </c>
      <c r="N11" s="127" t="str">
        <f t="shared" si="2"/>
        <v/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6"/>
      <c r="D12" s="120"/>
      <c r="E12" s="121"/>
      <c r="F12" s="122"/>
      <c r="G12" s="119"/>
      <c r="H12" s="75"/>
      <c r="I12" s="76"/>
      <c r="J12" s="123"/>
      <c r="K12" s="124"/>
      <c r="L12" s="125"/>
      <c r="M12" s="128" t="str">
        <f t="shared" si="1"/>
        <v/>
      </c>
      <c r="N12" s="127" t="str">
        <f t="shared" si="2"/>
        <v/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6"/>
      <c r="D13" s="120"/>
      <c r="E13" s="76"/>
      <c r="F13" s="122"/>
      <c r="G13" s="119"/>
      <c r="H13" s="75"/>
      <c r="I13" s="76"/>
      <c r="J13" s="123"/>
      <c r="K13" s="124"/>
      <c r="L13" s="125"/>
      <c r="M13" s="128" t="str">
        <f t="shared" si="1"/>
        <v/>
      </c>
      <c r="N13" s="127" t="str">
        <f t="shared" si="2"/>
        <v/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6"/>
      <c r="D14" s="120"/>
      <c r="E14" s="76"/>
      <c r="F14" s="122"/>
      <c r="G14" s="119"/>
      <c r="H14" s="75"/>
      <c r="I14" s="76"/>
      <c r="J14" s="123"/>
      <c r="K14" s="124"/>
      <c r="L14" s="125"/>
      <c r="M14" s="128" t="str">
        <f t="shared" si="1"/>
        <v/>
      </c>
      <c r="N14" s="12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6"/>
      <c r="D15" s="120"/>
      <c r="E15" s="76"/>
      <c r="F15" s="122"/>
      <c r="G15" s="119"/>
      <c r="H15" s="75"/>
      <c r="I15" s="76"/>
      <c r="J15" s="123"/>
      <c r="K15" s="124"/>
      <c r="L15" s="125"/>
      <c r="M15" s="128" t="str">
        <f t="shared" si="1"/>
        <v/>
      </c>
      <c r="N15" s="12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6"/>
      <c r="D16" s="120"/>
      <c r="E16" s="76"/>
      <c r="F16" s="122"/>
      <c r="G16" s="119"/>
      <c r="H16" s="75"/>
      <c r="I16" s="76"/>
      <c r="J16" s="123"/>
      <c r="K16" s="124"/>
      <c r="L16" s="125"/>
      <c r="M16" s="128" t="str">
        <f t="shared" si="1"/>
        <v/>
      </c>
      <c r="N16" s="12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6"/>
      <c r="D17" s="120"/>
      <c r="E17" s="76"/>
      <c r="F17" s="122"/>
      <c r="G17" s="119"/>
      <c r="H17" s="75"/>
      <c r="I17" s="76"/>
      <c r="J17" s="123"/>
      <c r="K17" s="124"/>
      <c r="L17" s="125"/>
      <c r="M17" s="128" t="str">
        <f t="shared" si="1"/>
        <v/>
      </c>
      <c r="N17" s="12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6"/>
      <c r="D18" s="120"/>
      <c r="E18" s="76"/>
      <c r="F18" s="122"/>
      <c r="G18" s="119"/>
      <c r="H18" s="75"/>
      <c r="I18" s="76"/>
      <c r="J18" s="123"/>
      <c r="K18" s="124"/>
      <c r="L18" s="125"/>
      <c r="M18" s="128" t="str">
        <f t="shared" si="1"/>
        <v/>
      </c>
      <c r="N18" s="12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6"/>
      <c r="D19" s="120"/>
      <c r="E19" s="76"/>
      <c r="F19" s="122"/>
      <c r="G19" s="119"/>
      <c r="H19" s="75"/>
      <c r="I19" s="76"/>
      <c r="J19" s="123"/>
      <c r="K19" s="124"/>
      <c r="L19" s="125"/>
      <c r="M19" s="128" t="str">
        <f t="shared" si="1"/>
        <v/>
      </c>
      <c r="N19" s="1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6"/>
      <c r="D20" s="120"/>
      <c r="E20" s="76"/>
      <c r="F20" s="122"/>
      <c r="G20" s="119"/>
      <c r="H20" s="75"/>
      <c r="I20" s="76"/>
      <c r="J20" s="123"/>
      <c r="K20" s="124"/>
      <c r="L20" s="125"/>
      <c r="M20" s="128" t="str">
        <f t="shared" si="1"/>
        <v/>
      </c>
      <c r="N20" s="1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6"/>
      <c r="D21" s="120"/>
      <c r="E21" s="76"/>
      <c r="F21" s="122"/>
      <c r="G21" s="119"/>
      <c r="H21" s="75"/>
      <c r="I21" s="76"/>
      <c r="J21" s="123"/>
      <c r="K21" s="124"/>
      <c r="L21" s="125"/>
      <c r="M21" s="128" t="str">
        <f t="shared" si="1"/>
        <v/>
      </c>
      <c r="N21" s="1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6"/>
      <c r="D22" s="120"/>
      <c r="E22" s="76"/>
      <c r="F22" s="122"/>
      <c r="G22" s="119"/>
      <c r="H22" s="75"/>
      <c r="I22" s="76"/>
      <c r="J22" s="123"/>
      <c r="K22" s="124"/>
      <c r="L22" s="125"/>
      <c r="M22" s="128" t="str">
        <f t="shared" si="1"/>
        <v/>
      </c>
      <c r="N22" s="1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6"/>
      <c r="D23" s="120"/>
      <c r="E23" s="76"/>
      <c r="F23" s="122"/>
      <c r="G23" s="119"/>
      <c r="H23" s="75"/>
      <c r="I23" s="76"/>
      <c r="J23" s="123"/>
      <c r="K23" s="124"/>
      <c r="L23" s="125"/>
      <c r="M23" s="128" t="str">
        <f t="shared" si="1"/>
        <v/>
      </c>
      <c r="N23" s="1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6"/>
      <c r="D24" s="120"/>
      <c r="E24" s="76"/>
      <c r="F24" s="122"/>
      <c r="G24" s="119"/>
      <c r="H24" s="75"/>
      <c r="I24" s="76"/>
      <c r="J24" s="123"/>
      <c r="K24" s="124"/>
      <c r="L24" s="125"/>
      <c r="M24" s="128" t="str">
        <f t="shared" si="1"/>
        <v/>
      </c>
      <c r="N24" s="1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6"/>
      <c r="D25" s="120"/>
      <c r="E25" s="76"/>
      <c r="F25" s="122"/>
      <c r="G25" s="119"/>
      <c r="H25" s="75"/>
      <c r="I25" s="76"/>
      <c r="J25" s="123"/>
      <c r="K25" s="124"/>
      <c r="L25" s="125"/>
      <c r="M25" s="128" t="str">
        <f t="shared" si="1"/>
        <v/>
      </c>
      <c r="N25" s="1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6"/>
      <c r="D26" s="120"/>
      <c r="E26" s="76"/>
      <c r="F26" s="122"/>
      <c r="G26" s="119"/>
      <c r="H26" s="75"/>
      <c r="I26" s="76"/>
      <c r="J26" s="123"/>
      <c r="K26" s="124"/>
      <c r="L26" s="125"/>
      <c r="M26" s="128" t="str">
        <f t="shared" si="1"/>
        <v/>
      </c>
      <c r="N26" s="1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6"/>
      <c r="D27" s="120"/>
      <c r="E27" s="76"/>
      <c r="F27" s="122"/>
      <c r="G27" s="119"/>
      <c r="H27" s="75"/>
      <c r="I27" s="76"/>
      <c r="J27" s="123"/>
      <c r="K27" s="124"/>
      <c r="L27" s="125"/>
      <c r="M27" s="128" t="str">
        <f t="shared" si="1"/>
        <v/>
      </c>
      <c r="N27" s="1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6"/>
      <c r="D28" s="120"/>
      <c r="E28" s="76"/>
      <c r="F28" s="122"/>
      <c r="G28" s="119"/>
      <c r="H28" s="75"/>
      <c r="I28" s="76"/>
      <c r="J28" s="123"/>
      <c r="K28" s="124"/>
      <c r="L28" s="125"/>
      <c r="M28" s="128" t="str">
        <f t="shared" si="1"/>
        <v/>
      </c>
      <c r="N28" s="12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6"/>
      <c r="D29" s="120"/>
      <c r="E29" s="76"/>
      <c r="F29" s="122"/>
      <c r="G29" s="119"/>
      <c r="H29" s="75"/>
      <c r="I29" s="76"/>
      <c r="J29" s="123"/>
      <c r="K29" s="124"/>
      <c r="L29" s="125"/>
      <c r="M29" s="128" t="str">
        <f t="shared" si="1"/>
        <v/>
      </c>
      <c r="N29" s="1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6"/>
      <c r="D30" s="120"/>
      <c r="E30" s="76"/>
      <c r="F30" s="122"/>
      <c r="G30" s="119"/>
      <c r="H30" s="75"/>
      <c r="I30" s="76"/>
      <c r="J30" s="123"/>
      <c r="K30" s="124"/>
      <c r="L30" s="125"/>
      <c r="M30" s="128" t="str">
        <f t="shared" si="1"/>
        <v/>
      </c>
      <c r="N30" s="127" t="str">
        <f t="shared" ref="N30:N39" si="3">IF(K30&gt;90,"ERROR: NO SE PUEDE SUPERAR EL 90%",IF(AND(K30&lt;=1,K30&gt;0),"ERROR: INDICAR % EN EL RANGO (1 - 90)",""))</f>
        <v/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6"/>
      <c r="D31" s="120"/>
      <c r="E31" s="76"/>
      <c r="F31" s="122"/>
      <c r="G31" s="119"/>
      <c r="H31" s="75"/>
      <c r="I31" s="76"/>
      <c r="J31" s="123"/>
      <c r="K31" s="124"/>
      <c r="L31" s="125"/>
      <c r="M31" s="128" t="str">
        <f t="shared" si="1"/>
        <v/>
      </c>
      <c r="N31" s="127" t="str">
        <f t="shared" si="3"/>
        <v/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6"/>
      <c r="D32" s="120"/>
      <c r="E32" s="76"/>
      <c r="F32" s="122"/>
      <c r="G32" s="119"/>
      <c r="H32" s="75"/>
      <c r="I32" s="76"/>
      <c r="J32" s="123"/>
      <c r="K32" s="124"/>
      <c r="L32" s="125"/>
      <c r="M32" s="128" t="str">
        <f t="shared" si="1"/>
        <v/>
      </c>
      <c r="N32" s="127" t="str">
        <f t="shared" si="3"/>
        <v/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6"/>
      <c r="D33" s="120"/>
      <c r="E33" s="76"/>
      <c r="F33" s="122"/>
      <c r="G33" s="119"/>
      <c r="H33" s="75"/>
      <c r="I33" s="76"/>
      <c r="J33" s="123"/>
      <c r="K33" s="124"/>
      <c r="L33" s="125"/>
      <c r="M33" s="128" t="str">
        <f t="shared" si="1"/>
        <v/>
      </c>
      <c r="N33" s="127" t="str">
        <f t="shared" si="3"/>
        <v/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6"/>
      <c r="D34" s="120"/>
      <c r="E34" s="76"/>
      <c r="F34" s="122"/>
      <c r="G34" s="119"/>
      <c r="H34" s="75"/>
      <c r="I34" s="76"/>
      <c r="J34" s="123"/>
      <c r="K34" s="124"/>
      <c r="L34" s="125"/>
      <c r="M34" s="128" t="str">
        <f t="shared" si="1"/>
        <v/>
      </c>
      <c r="N34" s="127" t="str">
        <f t="shared" si="3"/>
        <v/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6"/>
      <c r="D35" s="120"/>
      <c r="E35" s="76"/>
      <c r="F35" s="122"/>
      <c r="G35" s="119"/>
      <c r="H35" s="75"/>
      <c r="I35" s="76"/>
      <c r="J35" s="123"/>
      <c r="K35" s="124"/>
      <c r="L35" s="125"/>
      <c r="M35" s="128" t="str">
        <f t="shared" si="1"/>
        <v/>
      </c>
      <c r="N35" s="127" t="str">
        <f t="shared" si="3"/>
        <v/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6"/>
      <c r="D36" s="120"/>
      <c r="E36" s="76"/>
      <c r="F36" s="122"/>
      <c r="G36" s="119"/>
      <c r="H36" s="75"/>
      <c r="I36" s="76"/>
      <c r="J36" s="123"/>
      <c r="K36" s="124"/>
      <c r="L36" s="125"/>
      <c r="M36" s="128" t="str">
        <f t="shared" si="1"/>
        <v/>
      </c>
      <c r="N36" s="127" t="str">
        <f t="shared" si="3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6"/>
      <c r="D37" s="120"/>
      <c r="E37" s="76"/>
      <c r="F37" s="122"/>
      <c r="G37" s="119"/>
      <c r="H37" s="75"/>
      <c r="I37" s="76"/>
      <c r="J37" s="123"/>
      <c r="K37" s="124"/>
      <c r="L37" s="125"/>
      <c r="M37" s="128" t="str">
        <f t="shared" si="1"/>
        <v/>
      </c>
      <c r="N37" s="127" t="str">
        <f t="shared" si="3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129"/>
      <c r="B38" s="81"/>
      <c r="C38" s="82"/>
      <c r="D38" s="130"/>
      <c r="E38" s="82"/>
      <c r="F38" s="131"/>
      <c r="G38" s="129"/>
      <c r="H38" s="81"/>
      <c r="I38" s="82"/>
      <c r="J38" s="132"/>
      <c r="K38" s="133"/>
      <c r="L38" s="134"/>
      <c r="M38" s="128" t="str">
        <f t="shared" si="1"/>
        <v/>
      </c>
      <c r="N38" s="127" t="str">
        <f t="shared" si="3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135"/>
      <c r="B39" s="114"/>
      <c r="C39" s="136"/>
      <c r="D39" s="135"/>
      <c r="E39" s="114"/>
      <c r="F39" s="136"/>
      <c r="G39" s="135"/>
      <c r="H39" s="114"/>
      <c r="I39" s="136"/>
      <c r="J39" s="137"/>
      <c r="K39" s="137"/>
      <c r="L39" s="138" t="s">
        <v>66</v>
      </c>
      <c r="M39" s="139">
        <f>SUM(M8:M38)</f>
        <v>0</v>
      </c>
      <c r="N39" s="127" t="str">
        <f t="shared" si="3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A40" s="140" t="s">
        <v>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61" t="s">
        <v>68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3" t="s">
        <v>46</v>
      </c>
      <c r="L43" s="6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64.5" customHeight="1">
      <c r="A44" s="144" t="s">
        <v>59</v>
      </c>
      <c r="B44" s="2"/>
      <c r="C44" s="3"/>
      <c r="D44" s="116" t="s">
        <v>61</v>
      </c>
      <c r="E44" s="10"/>
      <c r="F44" s="11"/>
      <c r="G44" s="145" t="s">
        <v>69</v>
      </c>
      <c r="H44" s="145" t="s">
        <v>70</v>
      </c>
      <c r="I44" s="146" t="s">
        <v>71</v>
      </c>
      <c r="J44" s="145" t="s">
        <v>72</v>
      </c>
      <c r="K44" s="147" t="s">
        <v>46</v>
      </c>
      <c r="L44" s="145" t="s">
        <v>48</v>
      </c>
      <c r="M44" s="147" t="s">
        <v>54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48"/>
      <c r="B45" s="70"/>
      <c r="C45" s="71"/>
      <c r="D45" s="149"/>
      <c r="E45" s="70"/>
      <c r="F45" s="71"/>
      <c r="G45" s="150"/>
      <c r="H45" s="151"/>
      <c r="I45" s="152"/>
      <c r="J45" s="153"/>
      <c r="K45" s="126" t="str">
        <f t="shared" ref="K45:K79" si="4">IF(ISBLANK(H45),"",(H45*I45*J45/100))</f>
        <v/>
      </c>
      <c r="L45" s="154"/>
      <c r="M45" s="126" t="str">
        <f t="shared" ref="M45:M79" si="5">IF(ISBLANK(H45),"",(K45-L45))</f>
        <v/>
      </c>
      <c r="N45" s="127" t="str">
        <f t="shared" ref="N45:N48" si="6">IF(M45&lt;0,"ERROR: FINANCIAMIENTO FONTAR MAYOR QUE COSTO TOTAL",IF(AND(J45&lt;=1,J45&gt;0),"ERROR: INDICAR % EN EL RANGO (1 - 100)",""))</f>
        <v/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75"/>
      <c r="C46" s="76"/>
      <c r="D46" s="120"/>
      <c r="E46" s="75"/>
      <c r="F46" s="76"/>
      <c r="G46" s="122"/>
      <c r="H46" s="123"/>
      <c r="I46" s="125"/>
      <c r="J46" s="155"/>
      <c r="K46" s="128" t="str">
        <f t="shared" si="4"/>
        <v/>
      </c>
      <c r="L46" s="156"/>
      <c r="M46" s="128" t="str">
        <f t="shared" si="5"/>
        <v/>
      </c>
      <c r="N46" s="127" t="str">
        <f t="shared" si="6"/>
        <v/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75"/>
      <c r="C47" s="76"/>
      <c r="D47" s="120"/>
      <c r="E47" s="75"/>
      <c r="F47" s="76"/>
      <c r="G47" s="122"/>
      <c r="H47" s="123"/>
      <c r="I47" s="125"/>
      <c r="J47" s="124"/>
      <c r="K47" s="128" t="str">
        <f t="shared" si="4"/>
        <v/>
      </c>
      <c r="L47" s="156"/>
      <c r="M47" s="128" t="str">
        <f t="shared" si="5"/>
        <v/>
      </c>
      <c r="N47" s="127" t="str">
        <f t="shared" si="6"/>
        <v/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75"/>
      <c r="C48" s="76"/>
      <c r="D48" s="120"/>
      <c r="E48" s="75"/>
      <c r="F48" s="76"/>
      <c r="G48" s="122"/>
      <c r="H48" s="123"/>
      <c r="I48" s="125"/>
      <c r="J48" s="124"/>
      <c r="K48" s="128" t="str">
        <f t="shared" si="4"/>
        <v/>
      </c>
      <c r="L48" s="156"/>
      <c r="M48" s="128" t="str">
        <f t="shared" si="5"/>
        <v/>
      </c>
      <c r="N48" s="127" t="str">
        <f t="shared" si="6"/>
        <v/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75"/>
      <c r="C49" s="76"/>
      <c r="D49" s="120"/>
      <c r="E49" s="75"/>
      <c r="F49" s="76"/>
      <c r="G49" s="122"/>
      <c r="H49" s="123"/>
      <c r="I49" s="125"/>
      <c r="J49" s="124"/>
      <c r="K49" s="128" t="str">
        <f t="shared" si="4"/>
        <v/>
      </c>
      <c r="L49" s="156"/>
      <c r="M49" s="128" t="str">
        <f t="shared" si="5"/>
        <v/>
      </c>
      <c r="N49" s="12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19"/>
      <c r="B50" s="75"/>
      <c r="C50" s="76"/>
      <c r="D50" s="120"/>
      <c r="E50" s="75"/>
      <c r="F50" s="76"/>
      <c r="G50" s="122"/>
      <c r="H50" s="123"/>
      <c r="I50" s="125"/>
      <c r="J50" s="124"/>
      <c r="K50" s="128" t="str">
        <f t="shared" si="4"/>
        <v/>
      </c>
      <c r="L50" s="156"/>
      <c r="M50" s="128" t="str">
        <f t="shared" si="5"/>
        <v/>
      </c>
      <c r="N50" s="12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19"/>
      <c r="B51" s="75"/>
      <c r="C51" s="76"/>
      <c r="D51" s="120"/>
      <c r="E51" s="75"/>
      <c r="F51" s="76"/>
      <c r="G51" s="122"/>
      <c r="H51" s="123"/>
      <c r="I51" s="125"/>
      <c r="J51" s="124"/>
      <c r="K51" s="128" t="str">
        <f t="shared" si="4"/>
        <v/>
      </c>
      <c r="L51" s="156"/>
      <c r="M51" s="128" t="str">
        <f t="shared" si="5"/>
        <v/>
      </c>
      <c r="N51" s="12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19"/>
      <c r="B52" s="75"/>
      <c r="C52" s="76"/>
      <c r="D52" s="120"/>
      <c r="E52" s="75"/>
      <c r="F52" s="76"/>
      <c r="G52" s="122"/>
      <c r="H52" s="123"/>
      <c r="I52" s="125"/>
      <c r="J52" s="124"/>
      <c r="K52" s="128" t="str">
        <f t="shared" si="4"/>
        <v/>
      </c>
      <c r="L52" s="156"/>
      <c r="M52" s="128" t="str">
        <f t="shared" si="5"/>
        <v/>
      </c>
      <c r="N52" s="127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19"/>
      <c r="B53" s="75"/>
      <c r="C53" s="76"/>
      <c r="D53" s="120"/>
      <c r="E53" s="75"/>
      <c r="F53" s="76"/>
      <c r="G53" s="122"/>
      <c r="H53" s="123"/>
      <c r="I53" s="125"/>
      <c r="J53" s="124"/>
      <c r="K53" s="128" t="str">
        <f t="shared" si="4"/>
        <v/>
      </c>
      <c r="L53" s="156"/>
      <c r="M53" s="128" t="str">
        <f t="shared" si="5"/>
        <v/>
      </c>
      <c r="N53" s="12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19"/>
      <c r="B54" s="75"/>
      <c r="C54" s="76"/>
      <c r="D54" s="120"/>
      <c r="E54" s="75"/>
      <c r="F54" s="76"/>
      <c r="G54" s="122"/>
      <c r="H54" s="123"/>
      <c r="I54" s="125"/>
      <c r="J54" s="124"/>
      <c r="K54" s="128" t="str">
        <f t="shared" si="4"/>
        <v/>
      </c>
      <c r="L54" s="156"/>
      <c r="M54" s="128" t="str">
        <f t="shared" si="5"/>
        <v/>
      </c>
      <c r="N54" s="12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19"/>
      <c r="B55" s="75"/>
      <c r="C55" s="76"/>
      <c r="D55" s="120"/>
      <c r="E55" s="75"/>
      <c r="F55" s="76"/>
      <c r="G55" s="122"/>
      <c r="H55" s="123"/>
      <c r="I55" s="125"/>
      <c r="J55" s="124"/>
      <c r="K55" s="128" t="str">
        <f t="shared" si="4"/>
        <v/>
      </c>
      <c r="L55" s="156"/>
      <c r="M55" s="128" t="str">
        <f t="shared" si="5"/>
        <v/>
      </c>
      <c r="N55" s="12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19"/>
      <c r="B56" s="75"/>
      <c r="C56" s="76"/>
      <c r="D56" s="120"/>
      <c r="E56" s="75"/>
      <c r="F56" s="76"/>
      <c r="G56" s="122"/>
      <c r="H56" s="123"/>
      <c r="I56" s="125"/>
      <c r="J56" s="124"/>
      <c r="K56" s="128" t="str">
        <f t="shared" si="4"/>
        <v/>
      </c>
      <c r="L56" s="156"/>
      <c r="M56" s="128" t="str">
        <f t="shared" si="5"/>
        <v/>
      </c>
      <c r="N56" s="12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19"/>
      <c r="B57" s="75"/>
      <c r="C57" s="76"/>
      <c r="D57" s="120"/>
      <c r="E57" s="75"/>
      <c r="F57" s="76"/>
      <c r="G57" s="122"/>
      <c r="H57" s="123"/>
      <c r="I57" s="125"/>
      <c r="J57" s="124"/>
      <c r="K57" s="128" t="str">
        <f t="shared" si="4"/>
        <v/>
      </c>
      <c r="L57" s="156"/>
      <c r="M57" s="128" t="str">
        <f t="shared" si="5"/>
        <v/>
      </c>
      <c r="N57" s="12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19"/>
      <c r="B58" s="75"/>
      <c r="C58" s="76"/>
      <c r="D58" s="120"/>
      <c r="E58" s="75"/>
      <c r="F58" s="76"/>
      <c r="G58" s="122"/>
      <c r="H58" s="123"/>
      <c r="I58" s="125"/>
      <c r="J58" s="124"/>
      <c r="K58" s="128" t="str">
        <f t="shared" si="4"/>
        <v/>
      </c>
      <c r="L58" s="156"/>
      <c r="M58" s="128" t="str">
        <f t="shared" si="5"/>
        <v/>
      </c>
      <c r="N58" s="12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19"/>
      <c r="B59" s="75"/>
      <c r="C59" s="76"/>
      <c r="D59" s="120"/>
      <c r="E59" s="75"/>
      <c r="F59" s="76"/>
      <c r="G59" s="122"/>
      <c r="H59" s="123"/>
      <c r="I59" s="125"/>
      <c r="J59" s="124"/>
      <c r="K59" s="128" t="str">
        <f t="shared" si="4"/>
        <v/>
      </c>
      <c r="L59" s="156"/>
      <c r="M59" s="128" t="str">
        <f t="shared" si="5"/>
        <v/>
      </c>
      <c r="N59" s="12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9"/>
      <c r="B60" s="75"/>
      <c r="C60" s="76"/>
      <c r="D60" s="120"/>
      <c r="E60" s="75"/>
      <c r="F60" s="76"/>
      <c r="G60" s="122"/>
      <c r="H60" s="123"/>
      <c r="I60" s="125"/>
      <c r="J60" s="124"/>
      <c r="K60" s="128" t="str">
        <f t="shared" si="4"/>
        <v/>
      </c>
      <c r="L60" s="156"/>
      <c r="M60" s="128" t="str">
        <f t="shared" si="5"/>
        <v/>
      </c>
      <c r="N60" s="12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19"/>
      <c r="B61" s="75"/>
      <c r="C61" s="76"/>
      <c r="D61" s="120"/>
      <c r="E61" s="75"/>
      <c r="F61" s="76"/>
      <c r="G61" s="122"/>
      <c r="H61" s="123"/>
      <c r="I61" s="125"/>
      <c r="J61" s="124"/>
      <c r="K61" s="128" t="str">
        <f t="shared" si="4"/>
        <v/>
      </c>
      <c r="L61" s="156"/>
      <c r="M61" s="128" t="str">
        <f t="shared" si="5"/>
        <v/>
      </c>
      <c r="N61" s="12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19"/>
      <c r="B62" s="75"/>
      <c r="C62" s="76"/>
      <c r="D62" s="120"/>
      <c r="E62" s="75"/>
      <c r="F62" s="76"/>
      <c r="G62" s="122"/>
      <c r="H62" s="123"/>
      <c r="I62" s="125"/>
      <c r="J62" s="124"/>
      <c r="K62" s="128" t="str">
        <f t="shared" si="4"/>
        <v/>
      </c>
      <c r="L62" s="156"/>
      <c r="M62" s="128" t="str">
        <f t="shared" si="5"/>
        <v/>
      </c>
      <c r="N62" s="127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119"/>
      <c r="B63" s="75"/>
      <c r="C63" s="76"/>
      <c r="D63" s="120"/>
      <c r="E63" s="75"/>
      <c r="F63" s="76"/>
      <c r="G63" s="122"/>
      <c r="H63" s="123"/>
      <c r="I63" s="125"/>
      <c r="J63" s="124"/>
      <c r="K63" s="128" t="str">
        <f t="shared" si="4"/>
        <v/>
      </c>
      <c r="L63" s="156"/>
      <c r="M63" s="128" t="str">
        <f t="shared" si="5"/>
        <v/>
      </c>
      <c r="N63" s="12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119"/>
      <c r="B64" s="75"/>
      <c r="C64" s="76"/>
      <c r="D64" s="120"/>
      <c r="E64" s="75"/>
      <c r="F64" s="76"/>
      <c r="G64" s="122"/>
      <c r="H64" s="123"/>
      <c r="I64" s="125"/>
      <c r="J64" s="124"/>
      <c r="K64" s="128" t="str">
        <f t="shared" si="4"/>
        <v/>
      </c>
      <c r="L64" s="156"/>
      <c r="M64" s="128" t="str">
        <f t="shared" si="5"/>
        <v/>
      </c>
      <c r="N64" s="12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19"/>
      <c r="B65" s="75"/>
      <c r="C65" s="76"/>
      <c r="D65" s="120"/>
      <c r="E65" s="75"/>
      <c r="F65" s="76"/>
      <c r="G65" s="122"/>
      <c r="H65" s="123"/>
      <c r="I65" s="125"/>
      <c r="J65" s="124"/>
      <c r="K65" s="128" t="str">
        <f t="shared" si="4"/>
        <v/>
      </c>
      <c r="L65" s="156"/>
      <c r="M65" s="128" t="str">
        <f t="shared" si="5"/>
        <v/>
      </c>
      <c r="N65" s="12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19"/>
      <c r="B66" s="75"/>
      <c r="C66" s="76"/>
      <c r="D66" s="120"/>
      <c r="E66" s="75"/>
      <c r="F66" s="76"/>
      <c r="G66" s="122"/>
      <c r="H66" s="123"/>
      <c r="I66" s="125"/>
      <c r="J66" s="124"/>
      <c r="K66" s="128" t="str">
        <f t="shared" si="4"/>
        <v/>
      </c>
      <c r="L66" s="156"/>
      <c r="M66" s="128" t="str">
        <f t="shared" si="5"/>
        <v/>
      </c>
      <c r="N66" s="12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19"/>
      <c r="B67" s="75"/>
      <c r="C67" s="76"/>
      <c r="D67" s="120"/>
      <c r="E67" s="75"/>
      <c r="F67" s="76"/>
      <c r="G67" s="122"/>
      <c r="H67" s="123"/>
      <c r="I67" s="125"/>
      <c r="J67" s="124"/>
      <c r="K67" s="128" t="str">
        <f t="shared" si="4"/>
        <v/>
      </c>
      <c r="L67" s="156"/>
      <c r="M67" s="128" t="str">
        <f t="shared" si="5"/>
        <v/>
      </c>
      <c r="N67" s="12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19"/>
      <c r="B68" s="75"/>
      <c r="C68" s="76"/>
      <c r="D68" s="120"/>
      <c r="E68" s="75"/>
      <c r="F68" s="76"/>
      <c r="G68" s="122"/>
      <c r="H68" s="123"/>
      <c r="I68" s="125"/>
      <c r="J68" s="124"/>
      <c r="K68" s="128" t="str">
        <f t="shared" si="4"/>
        <v/>
      </c>
      <c r="L68" s="156"/>
      <c r="M68" s="128" t="str">
        <f t="shared" si="5"/>
        <v/>
      </c>
      <c r="N68" s="12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119"/>
      <c r="B69" s="75"/>
      <c r="C69" s="76"/>
      <c r="D69" s="120"/>
      <c r="E69" s="75"/>
      <c r="F69" s="76"/>
      <c r="G69" s="122"/>
      <c r="H69" s="123"/>
      <c r="I69" s="125"/>
      <c r="J69" s="124"/>
      <c r="K69" s="128" t="str">
        <f t="shared" si="4"/>
        <v/>
      </c>
      <c r="L69" s="156"/>
      <c r="M69" s="128" t="str">
        <f t="shared" si="5"/>
        <v/>
      </c>
      <c r="N69" s="127" t="str">
        <f t="shared" ref="N69:N79" si="7">IF(M69&lt;0,"ERROR: FINANCIAMIENTO FONTAR MAYOR QUE COSTO TOTAL",IF(AND(J69&lt;=1,J69&gt;0),"ERROR: INDICAR % EN EL RANGO (1 - 100)",""))</f>
        <v/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19"/>
      <c r="B70" s="75"/>
      <c r="C70" s="76"/>
      <c r="D70" s="120"/>
      <c r="E70" s="75"/>
      <c r="F70" s="76"/>
      <c r="G70" s="122"/>
      <c r="H70" s="123"/>
      <c r="I70" s="125"/>
      <c r="J70" s="124"/>
      <c r="K70" s="128" t="str">
        <f t="shared" si="4"/>
        <v/>
      </c>
      <c r="L70" s="156"/>
      <c r="M70" s="128" t="str">
        <f t="shared" si="5"/>
        <v/>
      </c>
      <c r="N70" s="127" t="str">
        <f t="shared" si="7"/>
        <v/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119"/>
      <c r="B71" s="75"/>
      <c r="C71" s="76"/>
      <c r="D71" s="120"/>
      <c r="E71" s="75"/>
      <c r="F71" s="76"/>
      <c r="G71" s="122"/>
      <c r="H71" s="123"/>
      <c r="I71" s="125"/>
      <c r="J71" s="124"/>
      <c r="K71" s="128" t="str">
        <f t="shared" si="4"/>
        <v/>
      </c>
      <c r="L71" s="156"/>
      <c r="M71" s="128" t="str">
        <f t="shared" si="5"/>
        <v/>
      </c>
      <c r="N71" s="127" t="str">
        <f t="shared" si="7"/>
        <v/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119"/>
      <c r="B72" s="75"/>
      <c r="C72" s="76"/>
      <c r="D72" s="120"/>
      <c r="E72" s="75"/>
      <c r="F72" s="76"/>
      <c r="G72" s="122"/>
      <c r="H72" s="123"/>
      <c r="I72" s="125"/>
      <c r="J72" s="124"/>
      <c r="K72" s="128" t="str">
        <f t="shared" si="4"/>
        <v/>
      </c>
      <c r="L72" s="156"/>
      <c r="M72" s="128" t="str">
        <f t="shared" si="5"/>
        <v/>
      </c>
      <c r="N72" s="127" t="str">
        <f t="shared" si="7"/>
        <v/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119"/>
      <c r="B73" s="75"/>
      <c r="C73" s="76"/>
      <c r="D73" s="120"/>
      <c r="E73" s="75"/>
      <c r="F73" s="76"/>
      <c r="G73" s="122"/>
      <c r="H73" s="123"/>
      <c r="I73" s="125"/>
      <c r="J73" s="124"/>
      <c r="K73" s="128" t="str">
        <f t="shared" si="4"/>
        <v/>
      </c>
      <c r="L73" s="156"/>
      <c r="M73" s="128" t="str">
        <f t="shared" si="5"/>
        <v/>
      </c>
      <c r="N73" s="127" t="str">
        <f t="shared" si="7"/>
        <v/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119"/>
      <c r="B74" s="75"/>
      <c r="C74" s="76"/>
      <c r="D74" s="120"/>
      <c r="E74" s="75"/>
      <c r="F74" s="76"/>
      <c r="G74" s="122"/>
      <c r="H74" s="123"/>
      <c r="I74" s="125"/>
      <c r="J74" s="124"/>
      <c r="K74" s="128" t="str">
        <f t="shared" si="4"/>
        <v/>
      </c>
      <c r="L74" s="156"/>
      <c r="M74" s="128" t="str">
        <f t="shared" si="5"/>
        <v/>
      </c>
      <c r="N74" s="127" t="str">
        <f t="shared" si="7"/>
        <v/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119"/>
      <c r="B75" s="75"/>
      <c r="C75" s="76"/>
      <c r="D75" s="120"/>
      <c r="E75" s="75"/>
      <c r="F75" s="76"/>
      <c r="G75" s="122"/>
      <c r="H75" s="123"/>
      <c r="I75" s="125"/>
      <c r="J75" s="124"/>
      <c r="K75" s="128" t="str">
        <f t="shared" si="4"/>
        <v/>
      </c>
      <c r="L75" s="156"/>
      <c r="M75" s="128" t="str">
        <f t="shared" si="5"/>
        <v/>
      </c>
      <c r="N75" s="127" t="str">
        <f t="shared" si="7"/>
        <v/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119"/>
      <c r="B76" s="75"/>
      <c r="C76" s="76"/>
      <c r="D76" s="120"/>
      <c r="E76" s="75"/>
      <c r="F76" s="76"/>
      <c r="G76" s="122"/>
      <c r="H76" s="123"/>
      <c r="I76" s="125"/>
      <c r="J76" s="124"/>
      <c r="K76" s="128" t="str">
        <f t="shared" si="4"/>
        <v/>
      </c>
      <c r="L76" s="156"/>
      <c r="M76" s="128" t="str">
        <f t="shared" si="5"/>
        <v/>
      </c>
      <c r="N76" s="127" t="str">
        <f t="shared" si="7"/>
        <v/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119"/>
      <c r="B77" s="75"/>
      <c r="C77" s="76"/>
      <c r="D77" s="120"/>
      <c r="E77" s="75"/>
      <c r="F77" s="76"/>
      <c r="G77" s="122"/>
      <c r="H77" s="123"/>
      <c r="I77" s="125"/>
      <c r="J77" s="124"/>
      <c r="K77" s="128" t="str">
        <f t="shared" si="4"/>
        <v/>
      </c>
      <c r="L77" s="156"/>
      <c r="M77" s="128" t="str">
        <f t="shared" si="5"/>
        <v/>
      </c>
      <c r="N77" s="127" t="str">
        <f t="shared" si="7"/>
        <v/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119"/>
      <c r="B78" s="75"/>
      <c r="C78" s="76"/>
      <c r="D78" s="120"/>
      <c r="E78" s="75"/>
      <c r="F78" s="76"/>
      <c r="G78" s="122"/>
      <c r="H78" s="123"/>
      <c r="I78" s="125"/>
      <c r="J78" s="124"/>
      <c r="K78" s="128" t="str">
        <f t="shared" si="4"/>
        <v/>
      </c>
      <c r="L78" s="156"/>
      <c r="M78" s="128" t="str">
        <f t="shared" si="5"/>
        <v/>
      </c>
      <c r="N78" s="127" t="str">
        <f t="shared" si="7"/>
        <v/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129"/>
      <c r="B79" s="81"/>
      <c r="C79" s="82"/>
      <c r="D79" s="130"/>
      <c r="E79" s="81"/>
      <c r="F79" s="82"/>
      <c r="G79" s="131"/>
      <c r="H79" s="132"/>
      <c r="I79" s="134"/>
      <c r="J79" s="133"/>
      <c r="K79" s="128" t="str">
        <f t="shared" si="4"/>
        <v/>
      </c>
      <c r="L79" s="157"/>
      <c r="M79" s="128" t="str">
        <f t="shared" si="5"/>
        <v/>
      </c>
      <c r="N79" s="127" t="str">
        <f t="shared" si="7"/>
        <v/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0.25" customHeight="1">
      <c r="A80" s="158"/>
      <c r="B80" s="10"/>
      <c r="C80" s="11"/>
      <c r="D80" s="159"/>
      <c r="E80" s="10"/>
      <c r="F80" s="160"/>
      <c r="G80" s="161"/>
      <c r="H80" s="161"/>
      <c r="I80" s="162"/>
      <c r="J80" s="163" t="s">
        <v>66</v>
      </c>
      <c r="K80" s="164">
        <f t="shared" ref="K80:L80" si="8">SUM(K45:K79)</f>
        <v>0</v>
      </c>
      <c r="L80" s="164">
        <f t="shared" si="8"/>
        <v>0</v>
      </c>
      <c r="M80" s="165">
        <f>K80-L80</f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0" customHeight="1">
      <c r="A81" s="140" t="s">
        <v>73</v>
      </c>
      <c r="B81" s="4"/>
      <c r="C81" s="4"/>
      <c r="D81" s="4"/>
      <c r="E81" s="4"/>
      <c r="F81" s="4"/>
      <c r="G81" s="4"/>
      <c r="H81" s="4"/>
      <c r="I81" s="4"/>
      <c r="J81" s="1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166"/>
      <c r="L82" s="166"/>
      <c r="M82" s="16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6.75" customHeight="1">
      <c r="A83" s="167"/>
      <c r="B83" s="168"/>
      <c r="C83" s="168"/>
      <c r="D83" s="168"/>
      <c r="E83" s="65" t="s">
        <v>46</v>
      </c>
      <c r="F83" s="10"/>
      <c r="G83" s="11"/>
      <c r="H83" s="169" t="s">
        <v>74</v>
      </c>
      <c r="I83" s="11"/>
      <c r="J83" s="169" t="s">
        <v>54</v>
      </c>
      <c r="K83" s="11"/>
      <c r="L83" s="166"/>
      <c r="M83" s="16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99" t="s">
        <v>75</v>
      </c>
      <c r="B84" s="100"/>
      <c r="C84" s="100"/>
      <c r="D84" s="100"/>
      <c r="E84" s="170">
        <f>M39+K80</f>
        <v>0</v>
      </c>
      <c r="F84" s="10"/>
      <c r="G84" s="11"/>
      <c r="H84" s="170">
        <f>L80</f>
        <v>0</v>
      </c>
      <c r="I84" s="11"/>
      <c r="J84" s="170">
        <f>M80+M39</f>
        <v>0</v>
      </c>
      <c r="K84" s="11"/>
      <c r="L84" s="166"/>
      <c r="M84" s="16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7.25" customHeight="1">
      <c r="A85" s="4"/>
      <c r="B85" s="4"/>
      <c r="C85" s="4"/>
      <c r="D85" s="4"/>
      <c r="E85" s="171" t="str">
        <f>IF(H84&lt;=E84,"","ERROR - El Aporte FONTAR excede al Costo Total del Rubro")</f>
        <v/>
      </c>
      <c r="F85" s="171"/>
      <c r="G85" s="171"/>
      <c r="H85" s="109"/>
      <c r="I85" s="109"/>
      <c r="J85" s="109"/>
      <c r="K85" s="10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172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172" t="s">
        <v>77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0">
    <mergeCell ref="G23:I23"/>
    <mergeCell ref="G24:I24"/>
    <mergeCell ref="G16:I16"/>
    <mergeCell ref="G17:I17"/>
    <mergeCell ref="G18:I18"/>
    <mergeCell ref="G19:I19"/>
    <mergeCell ref="G20:I20"/>
    <mergeCell ref="G21:I21"/>
    <mergeCell ref="G22:I22"/>
    <mergeCell ref="G7:I7"/>
    <mergeCell ref="G8:I8"/>
    <mergeCell ref="A1:M1"/>
    <mergeCell ref="A2:M2"/>
    <mergeCell ref="A3:M3"/>
    <mergeCell ref="A6:M6"/>
    <mergeCell ref="A7:C7"/>
    <mergeCell ref="D7:E7"/>
    <mergeCell ref="A8:C8"/>
    <mergeCell ref="A9:C9"/>
    <mergeCell ref="G9:I9"/>
    <mergeCell ref="A10:C10"/>
    <mergeCell ref="G10:I10"/>
    <mergeCell ref="A11:C11"/>
    <mergeCell ref="G11:I11"/>
    <mergeCell ref="G12:I12"/>
    <mergeCell ref="A12:C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G25:I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D31:E31"/>
    <mergeCell ref="G33:I33"/>
    <mergeCell ref="G34:I34"/>
    <mergeCell ref="G35:I35"/>
    <mergeCell ref="G36:I36"/>
    <mergeCell ref="G37:I37"/>
    <mergeCell ref="G38:I38"/>
    <mergeCell ref="G39:I39"/>
    <mergeCell ref="G26:I26"/>
    <mergeCell ref="G27:I27"/>
    <mergeCell ref="G28:I28"/>
    <mergeCell ref="G29:I29"/>
    <mergeCell ref="G30:I30"/>
    <mergeCell ref="G31:I31"/>
    <mergeCell ref="G32:I32"/>
    <mergeCell ref="A31:C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D38:E38"/>
    <mergeCell ref="A38:C38"/>
    <mergeCell ref="A39:C39"/>
    <mergeCell ref="D39:F39"/>
    <mergeCell ref="A42:M42"/>
    <mergeCell ref="K43:M43"/>
    <mergeCell ref="A44:C44"/>
    <mergeCell ref="D44:F44"/>
    <mergeCell ref="D70:F70"/>
    <mergeCell ref="D71:F71"/>
    <mergeCell ref="D63:F63"/>
    <mergeCell ref="D64:F64"/>
    <mergeCell ref="D65:F65"/>
    <mergeCell ref="D66:F66"/>
    <mergeCell ref="D67:F67"/>
    <mergeCell ref="D68:F68"/>
    <mergeCell ref="D69:F69"/>
    <mergeCell ref="A77:C77"/>
    <mergeCell ref="A78:C78"/>
    <mergeCell ref="A79:C79"/>
    <mergeCell ref="A80:C80"/>
    <mergeCell ref="A74:C74"/>
    <mergeCell ref="D74:F74"/>
    <mergeCell ref="A75:C75"/>
    <mergeCell ref="D75:F75"/>
    <mergeCell ref="A76:C76"/>
    <mergeCell ref="D76:F76"/>
    <mergeCell ref="D77:F77"/>
    <mergeCell ref="H84:I84"/>
    <mergeCell ref="J84:K84"/>
    <mergeCell ref="D78:F78"/>
    <mergeCell ref="D79:F79"/>
    <mergeCell ref="D80:F80"/>
    <mergeCell ref="E83:G83"/>
    <mergeCell ref="H83:I83"/>
    <mergeCell ref="J83:K83"/>
    <mergeCell ref="E84:G84"/>
    <mergeCell ref="A45:C45"/>
    <mergeCell ref="D45:F45"/>
    <mergeCell ref="A46:C46"/>
    <mergeCell ref="D46:F46"/>
    <mergeCell ref="A47:C47"/>
    <mergeCell ref="D47:F47"/>
    <mergeCell ref="D48:F48"/>
    <mergeCell ref="A48:C48"/>
    <mergeCell ref="A49:C49"/>
    <mergeCell ref="A50:C50"/>
    <mergeCell ref="A51:C51"/>
    <mergeCell ref="A52:C52"/>
    <mergeCell ref="A53:C53"/>
    <mergeCell ref="A54:C54"/>
    <mergeCell ref="D49:F49"/>
    <mergeCell ref="D50:F50"/>
    <mergeCell ref="D51:F51"/>
    <mergeCell ref="D52:F52"/>
    <mergeCell ref="D53:F53"/>
    <mergeCell ref="D54:F54"/>
    <mergeCell ref="D55:F55"/>
    <mergeCell ref="A55:C55"/>
    <mergeCell ref="A56:C56"/>
    <mergeCell ref="A57:C57"/>
    <mergeCell ref="A58:C58"/>
    <mergeCell ref="A59:C59"/>
    <mergeCell ref="A60:C60"/>
    <mergeCell ref="A61:C61"/>
    <mergeCell ref="D56:F56"/>
    <mergeCell ref="D57:F57"/>
    <mergeCell ref="D58:F58"/>
    <mergeCell ref="D59:F59"/>
    <mergeCell ref="D60:F60"/>
    <mergeCell ref="D61:F61"/>
    <mergeCell ref="D62:F62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D72:F72"/>
    <mergeCell ref="A73:C73"/>
    <mergeCell ref="D73:F73"/>
  </mergeCells>
  <dataValidations>
    <dataValidation type="custom" allowBlank="1" showInputMessage="1" showErrorMessage="1" prompt="Error - Los meses de participación no pueden superar la duración del proyecto  " sqref="L8:L38 I45:I79">
      <formula1>I45&lt;=duracion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38"/>
    <col customWidth="1" min="2" max="2" width="10.38"/>
    <col customWidth="1" min="3" max="3" width="9.88"/>
    <col customWidth="1" min="4" max="4" width="9.38"/>
    <col customWidth="1" min="5" max="5" width="9.13"/>
    <col customWidth="1" min="6" max="6" width="22.38"/>
    <col customWidth="1" min="7" max="7" width="8.38"/>
    <col customWidth="1" min="8" max="8" width="16.38"/>
    <col customWidth="1" min="9" max="10" width="17.38"/>
    <col customWidth="1" min="11" max="11" width="16.38"/>
    <col customWidth="1" min="12" max="12" width="17.38"/>
    <col customWidth="1" min="13" max="13" width="17.63"/>
    <col customWidth="1" min="14" max="14" width="11.38"/>
    <col customWidth="1" min="15" max="26" width="10.0"/>
  </cols>
  <sheetData>
    <row r="1" ht="24.75" customHeight="1">
      <c r="A1" s="112" t="str">
        <f>'Bienes a adquirir'!A1:I1</f>
        <v>CONVOCATORIA ANR Innovación Tecnológica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61" t="s">
        <v>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73"/>
      <c r="B7" s="174"/>
      <c r="C7" s="174"/>
      <c r="D7" s="174"/>
      <c r="E7" s="174"/>
      <c r="F7" s="174"/>
      <c r="G7" s="174"/>
      <c r="H7" s="174"/>
      <c r="I7" s="174"/>
      <c r="J7" s="175"/>
      <c r="K7" s="143" t="s">
        <v>46</v>
      </c>
      <c r="L7" s="6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1.25" customHeight="1">
      <c r="A8" s="144" t="s">
        <v>47</v>
      </c>
      <c r="B8" s="2"/>
      <c r="C8" s="2"/>
      <c r="D8" s="2"/>
      <c r="E8" s="2"/>
      <c r="F8" s="2"/>
      <c r="G8" s="2"/>
      <c r="H8" s="3"/>
      <c r="I8" s="145" t="s">
        <v>79</v>
      </c>
      <c r="J8" s="145" t="s">
        <v>71</v>
      </c>
      <c r="K8" s="145" t="s">
        <v>46</v>
      </c>
      <c r="L8" s="145" t="s">
        <v>48</v>
      </c>
      <c r="M8" s="145" t="s">
        <v>54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48"/>
      <c r="B9" s="70"/>
      <c r="C9" s="70"/>
      <c r="D9" s="70"/>
      <c r="E9" s="70"/>
      <c r="F9" s="70"/>
      <c r="G9" s="70"/>
      <c r="H9" s="71"/>
      <c r="I9" s="151"/>
      <c r="J9" s="176"/>
      <c r="K9" s="177" t="str">
        <f t="shared" ref="K9:K47" si="1">IF(OR(ISBLANK(I9)*ISBLANK(J9))=TRUE,"",I9*J9)</f>
        <v/>
      </c>
      <c r="L9" s="151"/>
      <c r="M9" s="178" t="str">
        <f t="shared" ref="M9:M47" si="2">IF(OR(ISBLANK(I9),ISBLANK(J9))=TRUE,"",K9-L9)</f>
        <v/>
      </c>
      <c r="N9" s="127" t="str">
        <f t="shared" ref="N9:N10" si="3">IF(M9&lt;0,"ERROR: FINANCIAMIENTO FONTAR MAYOR QUE COSTO TOTAL","")</f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19"/>
      <c r="B10" s="75"/>
      <c r="C10" s="75"/>
      <c r="D10" s="75"/>
      <c r="E10" s="75"/>
      <c r="F10" s="75"/>
      <c r="G10" s="75"/>
      <c r="H10" s="76"/>
      <c r="I10" s="123"/>
      <c r="J10" s="179"/>
      <c r="K10" s="180" t="str">
        <f t="shared" si="1"/>
        <v/>
      </c>
      <c r="L10" s="123"/>
      <c r="M10" s="181" t="str">
        <f t="shared" si="2"/>
        <v/>
      </c>
      <c r="N10" s="127" t="str">
        <f t="shared" si="3"/>
        <v/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19"/>
      <c r="B11" s="75"/>
      <c r="C11" s="75"/>
      <c r="D11" s="75"/>
      <c r="E11" s="75"/>
      <c r="F11" s="75"/>
      <c r="G11" s="75"/>
      <c r="H11" s="76"/>
      <c r="I11" s="123"/>
      <c r="J11" s="179"/>
      <c r="K11" s="180" t="str">
        <f t="shared" si="1"/>
        <v/>
      </c>
      <c r="L11" s="123"/>
      <c r="M11" s="181" t="str">
        <f t="shared" si="2"/>
        <v/>
      </c>
      <c r="N11" s="12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19"/>
      <c r="B12" s="75"/>
      <c r="C12" s="75"/>
      <c r="D12" s="75"/>
      <c r="E12" s="75"/>
      <c r="F12" s="75"/>
      <c r="G12" s="75"/>
      <c r="H12" s="76"/>
      <c r="I12" s="123"/>
      <c r="J12" s="179"/>
      <c r="K12" s="180" t="str">
        <f t="shared" si="1"/>
        <v/>
      </c>
      <c r="L12" s="123"/>
      <c r="M12" s="181" t="str">
        <f t="shared" si="2"/>
        <v/>
      </c>
      <c r="N12" s="1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19"/>
      <c r="B13" s="75"/>
      <c r="C13" s="75"/>
      <c r="D13" s="75"/>
      <c r="E13" s="75"/>
      <c r="F13" s="75"/>
      <c r="G13" s="75"/>
      <c r="H13" s="76"/>
      <c r="I13" s="123"/>
      <c r="J13" s="179"/>
      <c r="K13" s="180" t="str">
        <f t="shared" si="1"/>
        <v/>
      </c>
      <c r="L13" s="123"/>
      <c r="M13" s="181" t="str">
        <f t="shared" si="2"/>
        <v/>
      </c>
      <c r="N13" s="12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19"/>
      <c r="B14" s="75"/>
      <c r="C14" s="75"/>
      <c r="D14" s="75"/>
      <c r="E14" s="75"/>
      <c r="F14" s="75"/>
      <c r="G14" s="75"/>
      <c r="H14" s="76"/>
      <c r="I14" s="123"/>
      <c r="J14" s="179"/>
      <c r="K14" s="180" t="str">
        <f t="shared" si="1"/>
        <v/>
      </c>
      <c r="L14" s="123"/>
      <c r="M14" s="181" t="str">
        <f t="shared" si="2"/>
        <v/>
      </c>
      <c r="N14" s="12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19"/>
      <c r="B15" s="75"/>
      <c r="C15" s="75"/>
      <c r="D15" s="75"/>
      <c r="E15" s="75"/>
      <c r="F15" s="75"/>
      <c r="G15" s="75"/>
      <c r="H15" s="76"/>
      <c r="I15" s="123"/>
      <c r="J15" s="179"/>
      <c r="K15" s="180" t="str">
        <f t="shared" si="1"/>
        <v/>
      </c>
      <c r="L15" s="4"/>
      <c r="M15" s="181" t="str">
        <f t="shared" si="2"/>
        <v/>
      </c>
      <c r="N15" s="12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19"/>
      <c r="B16" s="75"/>
      <c r="C16" s="75"/>
      <c r="D16" s="75"/>
      <c r="E16" s="75"/>
      <c r="F16" s="75"/>
      <c r="G16" s="75"/>
      <c r="H16" s="76"/>
      <c r="I16" s="123"/>
      <c r="J16" s="179"/>
      <c r="K16" s="180" t="str">
        <f t="shared" si="1"/>
        <v/>
      </c>
      <c r="L16" s="123"/>
      <c r="M16" s="181" t="str">
        <f t="shared" si="2"/>
        <v/>
      </c>
      <c r="N16" s="12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19"/>
      <c r="B17" s="75"/>
      <c r="C17" s="75"/>
      <c r="D17" s="75"/>
      <c r="E17" s="75"/>
      <c r="F17" s="75"/>
      <c r="G17" s="75"/>
      <c r="H17" s="76"/>
      <c r="I17" s="123"/>
      <c r="J17" s="179"/>
      <c r="K17" s="180" t="str">
        <f t="shared" si="1"/>
        <v/>
      </c>
      <c r="L17" s="123"/>
      <c r="M17" s="181" t="str">
        <f t="shared" si="2"/>
        <v/>
      </c>
      <c r="N17" s="12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19"/>
      <c r="B18" s="75"/>
      <c r="C18" s="75"/>
      <c r="D18" s="75"/>
      <c r="E18" s="75"/>
      <c r="F18" s="75"/>
      <c r="G18" s="75"/>
      <c r="H18" s="76"/>
      <c r="I18" s="123"/>
      <c r="J18" s="179"/>
      <c r="K18" s="180" t="str">
        <f t="shared" si="1"/>
        <v/>
      </c>
      <c r="L18" s="123"/>
      <c r="M18" s="181" t="str">
        <f t="shared" si="2"/>
        <v/>
      </c>
      <c r="N18" s="12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19"/>
      <c r="B19" s="75"/>
      <c r="C19" s="75"/>
      <c r="D19" s="75"/>
      <c r="E19" s="75"/>
      <c r="F19" s="75"/>
      <c r="G19" s="75"/>
      <c r="H19" s="76"/>
      <c r="I19" s="123"/>
      <c r="J19" s="179"/>
      <c r="K19" s="180" t="str">
        <f t="shared" si="1"/>
        <v/>
      </c>
      <c r="L19" s="123"/>
      <c r="M19" s="181" t="str">
        <f t="shared" si="2"/>
        <v/>
      </c>
      <c r="N19" s="1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19"/>
      <c r="B20" s="75"/>
      <c r="C20" s="75"/>
      <c r="D20" s="75"/>
      <c r="E20" s="75"/>
      <c r="F20" s="75"/>
      <c r="G20" s="75"/>
      <c r="H20" s="76"/>
      <c r="I20" s="123"/>
      <c r="J20" s="179"/>
      <c r="K20" s="180" t="str">
        <f t="shared" si="1"/>
        <v/>
      </c>
      <c r="L20" s="123"/>
      <c r="M20" s="181" t="str">
        <f t="shared" si="2"/>
        <v/>
      </c>
      <c r="N20" s="1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119"/>
      <c r="B21" s="75"/>
      <c r="C21" s="75"/>
      <c r="D21" s="75"/>
      <c r="E21" s="75"/>
      <c r="F21" s="75"/>
      <c r="G21" s="75"/>
      <c r="H21" s="76"/>
      <c r="I21" s="123"/>
      <c r="J21" s="179"/>
      <c r="K21" s="180" t="str">
        <f t="shared" si="1"/>
        <v/>
      </c>
      <c r="L21" s="123"/>
      <c r="M21" s="181" t="str">
        <f t="shared" si="2"/>
        <v/>
      </c>
      <c r="N21" s="1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19"/>
      <c r="B22" s="75"/>
      <c r="C22" s="75"/>
      <c r="D22" s="75"/>
      <c r="E22" s="75"/>
      <c r="F22" s="75"/>
      <c r="G22" s="75"/>
      <c r="H22" s="76"/>
      <c r="I22" s="123"/>
      <c r="J22" s="179"/>
      <c r="K22" s="180" t="str">
        <f t="shared" si="1"/>
        <v/>
      </c>
      <c r="L22" s="123"/>
      <c r="M22" s="181" t="str">
        <f t="shared" si="2"/>
        <v/>
      </c>
      <c r="N22" s="1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19"/>
      <c r="B23" s="75"/>
      <c r="C23" s="75"/>
      <c r="D23" s="75"/>
      <c r="E23" s="75"/>
      <c r="F23" s="75"/>
      <c r="G23" s="75"/>
      <c r="H23" s="76"/>
      <c r="I23" s="123"/>
      <c r="J23" s="179"/>
      <c r="K23" s="180" t="str">
        <f t="shared" si="1"/>
        <v/>
      </c>
      <c r="L23" s="123"/>
      <c r="M23" s="181" t="str">
        <f t="shared" si="2"/>
        <v/>
      </c>
      <c r="N23" s="1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19"/>
      <c r="B24" s="75"/>
      <c r="C24" s="75"/>
      <c r="D24" s="75"/>
      <c r="E24" s="75"/>
      <c r="F24" s="75"/>
      <c r="G24" s="75"/>
      <c r="H24" s="76"/>
      <c r="I24" s="123"/>
      <c r="J24" s="179"/>
      <c r="K24" s="180" t="str">
        <f t="shared" si="1"/>
        <v/>
      </c>
      <c r="L24" s="123"/>
      <c r="M24" s="181" t="str">
        <f t="shared" si="2"/>
        <v/>
      </c>
      <c r="N24" s="1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19"/>
      <c r="B25" s="75"/>
      <c r="C25" s="75"/>
      <c r="D25" s="75"/>
      <c r="E25" s="75"/>
      <c r="F25" s="75"/>
      <c r="G25" s="75"/>
      <c r="H25" s="76"/>
      <c r="I25" s="123"/>
      <c r="J25" s="179"/>
      <c r="K25" s="180" t="str">
        <f t="shared" si="1"/>
        <v/>
      </c>
      <c r="L25" s="123"/>
      <c r="M25" s="181" t="str">
        <f t="shared" si="2"/>
        <v/>
      </c>
      <c r="N25" s="1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19"/>
      <c r="B26" s="75"/>
      <c r="C26" s="75"/>
      <c r="D26" s="75"/>
      <c r="E26" s="75"/>
      <c r="F26" s="75"/>
      <c r="G26" s="75"/>
      <c r="H26" s="76"/>
      <c r="I26" s="123"/>
      <c r="J26" s="179"/>
      <c r="K26" s="180" t="str">
        <f t="shared" si="1"/>
        <v/>
      </c>
      <c r="L26" s="123"/>
      <c r="M26" s="181" t="str">
        <f t="shared" si="2"/>
        <v/>
      </c>
      <c r="N26" s="1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19"/>
      <c r="B27" s="75"/>
      <c r="C27" s="75"/>
      <c r="D27" s="75"/>
      <c r="E27" s="75"/>
      <c r="F27" s="75"/>
      <c r="G27" s="75"/>
      <c r="H27" s="76"/>
      <c r="I27" s="123"/>
      <c r="J27" s="179"/>
      <c r="K27" s="180" t="str">
        <f t="shared" si="1"/>
        <v/>
      </c>
      <c r="L27" s="123"/>
      <c r="M27" s="181" t="str">
        <f t="shared" si="2"/>
        <v/>
      </c>
      <c r="N27" s="1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19"/>
      <c r="B28" s="75"/>
      <c r="C28" s="75"/>
      <c r="D28" s="75"/>
      <c r="E28" s="75"/>
      <c r="F28" s="75"/>
      <c r="G28" s="75"/>
      <c r="H28" s="76"/>
      <c r="I28" s="123"/>
      <c r="J28" s="179"/>
      <c r="K28" s="180" t="str">
        <f t="shared" si="1"/>
        <v/>
      </c>
      <c r="L28" s="123"/>
      <c r="M28" s="181" t="str">
        <f t="shared" si="2"/>
        <v/>
      </c>
      <c r="N28" s="12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19"/>
      <c r="B29" s="75"/>
      <c r="C29" s="75"/>
      <c r="D29" s="75"/>
      <c r="E29" s="75"/>
      <c r="F29" s="75"/>
      <c r="G29" s="75"/>
      <c r="H29" s="76"/>
      <c r="I29" s="123"/>
      <c r="J29" s="179"/>
      <c r="K29" s="180" t="str">
        <f t="shared" si="1"/>
        <v/>
      </c>
      <c r="L29" s="123"/>
      <c r="M29" s="181" t="str">
        <f t="shared" si="2"/>
        <v/>
      </c>
      <c r="N29" s="1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19"/>
      <c r="B30" s="75"/>
      <c r="C30" s="75"/>
      <c r="D30" s="75"/>
      <c r="E30" s="75"/>
      <c r="F30" s="75"/>
      <c r="G30" s="75"/>
      <c r="H30" s="76"/>
      <c r="I30" s="123"/>
      <c r="J30" s="179"/>
      <c r="K30" s="180" t="str">
        <f t="shared" si="1"/>
        <v/>
      </c>
      <c r="L30" s="123"/>
      <c r="M30" s="181" t="str">
        <f t="shared" si="2"/>
        <v/>
      </c>
      <c r="N30" s="12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19"/>
      <c r="B31" s="75"/>
      <c r="C31" s="75"/>
      <c r="D31" s="75"/>
      <c r="E31" s="75"/>
      <c r="F31" s="75"/>
      <c r="G31" s="75"/>
      <c r="H31" s="76"/>
      <c r="I31" s="123"/>
      <c r="J31" s="179"/>
      <c r="K31" s="180" t="str">
        <f t="shared" si="1"/>
        <v/>
      </c>
      <c r="L31" s="123"/>
      <c r="M31" s="181" t="str">
        <f t="shared" si="2"/>
        <v/>
      </c>
      <c r="N31" s="12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19"/>
      <c r="B32" s="75"/>
      <c r="C32" s="75"/>
      <c r="D32" s="75"/>
      <c r="E32" s="75"/>
      <c r="F32" s="75"/>
      <c r="G32" s="75"/>
      <c r="H32" s="76"/>
      <c r="I32" s="123"/>
      <c r="J32" s="179"/>
      <c r="K32" s="180" t="str">
        <f t="shared" si="1"/>
        <v/>
      </c>
      <c r="L32" s="123"/>
      <c r="M32" s="181" t="str">
        <f t="shared" si="2"/>
        <v/>
      </c>
      <c r="N32" s="12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19"/>
      <c r="B33" s="75"/>
      <c r="C33" s="75"/>
      <c r="D33" s="75"/>
      <c r="E33" s="75"/>
      <c r="F33" s="75"/>
      <c r="G33" s="75"/>
      <c r="H33" s="76"/>
      <c r="I33" s="123"/>
      <c r="J33" s="179"/>
      <c r="K33" s="180" t="str">
        <f t="shared" si="1"/>
        <v/>
      </c>
      <c r="L33" s="123"/>
      <c r="M33" s="181" t="str">
        <f t="shared" si="2"/>
        <v/>
      </c>
      <c r="N33" s="12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19"/>
      <c r="B34" s="75"/>
      <c r="C34" s="75"/>
      <c r="D34" s="75"/>
      <c r="E34" s="75"/>
      <c r="F34" s="75"/>
      <c r="G34" s="75"/>
      <c r="H34" s="76"/>
      <c r="I34" s="123"/>
      <c r="J34" s="179"/>
      <c r="K34" s="180" t="str">
        <f t="shared" si="1"/>
        <v/>
      </c>
      <c r="L34" s="123"/>
      <c r="M34" s="181" t="str">
        <f t="shared" si="2"/>
        <v/>
      </c>
      <c r="N34" s="12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19"/>
      <c r="B35" s="75"/>
      <c r="C35" s="75"/>
      <c r="D35" s="75"/>
      <c r="E35" s="75"/>
      <c r="F35" s="75"/>
      <c r="G35" s="75"/>
      <c r="H35" s="76"/>
      <c r="I35" s="123"/>
      <c r="J35" s="179"/>
      <c r="K35" s="180" t="str">
        <f t="shared" si="1"/>
        <v/>
      </c>
      <c r="L35" s="123"/>
      <c r="M35" s="181" t="str">
        <f t="shared" si="2"/>
        <v/>
      </c>
      <c r="N35" s="127" t="str">
        <f t="shared" ref="N35:N48" si="4">IF(M35&lt;0,"ERROR: FINANCIAMIENTO FONTAR MAYOR QUE COSTO TOTAL","")</f>
        <v/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19"/>
      <c r="B36" s="75"/>
      <c r="C36" s="75"/>
      <c r="D36" s="75"/>
      <c r="E36" s="75"/>
      <c r="F36" s="75"/>
      <c r="G36" s="75"/>
      <c r="H36" s="76"/>
      <c r="I36" s="123"/>
      <c r="J36" s="179"/>
      <c r="K36" s="180" t="str">
        <f t="shared" si="1"/>
        <v/>
      </c>
      <c r="L36" s="123"/>
      <c r="M36" s="181" t="str">
        <f t="shared" si="2"/>
        <v/>
      </c>
      <c r="N36" s="127" t="str">
        <f t="shared" si="4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hidden="1" customHeight="1">
      <c r="A37" s="119"/>
      <c r="B37" s="75"/>
      <c r="C37" s="75"/>
      <c r="D37" s="75"/>
      <c r="E37" s="75"/>
      <c r="F37" s="75"/>
      <c r="G37" s="75"/>
      <c r="H37" s="76"/>
      <c r="I37" s="123"/>
      <c r="J37" s="179"/>
      <c r="K37" s="180" t="str">
        <f t="shared" si="1"/>
        <v/>
      </c>
      <c r="L37" s="123"/>
      <c r="M37" s="181" t="str">
        <f t="shared" si="2"/>
        <v/>
      </c>
      <c r="N37" s="127" t="str">
        <f t="shared" si="4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19"/>
      <c r="B38" s="75"/>
      <c r="C38" s="75"/>
      <c r="D38" s="75"/>
      <c r="E38" s="75"/>
      <c r="F38" s="75"/>
      <c r="G38" s="75"/>
      <c r="H38" s="76"/>
      <c r="I38" s="123"/>
      <c r="J38" s="179"/>
      <c r="K38" s="180" t="str">
        <f t="shared" si="1"/>
        <v/>
      </c>
      <c r="L38" s="123"/>
      <c r="M38" s="181" t="str">
        <f t="shared" si="2"/>
        <v/>
      </c>
      <c r="N38" s="127" t="str">
        <f t="shared" si="4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19"/>
      <c r="B39" s="75"/>
      <c r="C39" s="75"/>
      <c r="D39" s="75"/>
      <c r="E39" s="75"/>
      <c r="F39" s="75"/>
      <c r="G39" s="75"/>
      <c r="H39" s="76"/>
      <c r="I39" s="123"/>
      <c r="J39" s="179"/>
      <c r="K39" s="180" t="str">
        <f t="shared" si="1"/>
        <v/>
      </c>
      <c r="L39" s="123"/>
      <c r="M39" s="181" t="str">
        <f t="shared" si="2"/>
        <v/>
      </c>
      <c r="N39" s="127" t="str">
        <f t="shared" si="4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19"/>
      <c r="B40" s="75"/>
      <c r="C40" s="75"/>
      <c r="D40" s="75"/>
      <c r="E40" s="75"/>
      <c r="F40" s="75"/>
      <c r="G40" s="75"/>
      <c r="H40" s="76"/>
      <c r="I40" s="123"/>
      <c r="J40" s="179"/>
      <c r="K40" s="180" t="str">
        <f t="shared" si="1"/>
        <v/>
      </c>
      <c r="L40" s="123"/>
      <c r="M40" s="181" t="str">
        <f t="shared" si="2"/>
        <v/>
      </c>
      <c r="N40" s="127" t="str">
        <f t="shared" si="4"/>
        <v/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19"/>
      <c r="B41" s="75"/>
      <c r="C41" s="75"/>
      <c r="D41" s="75"/>
      <c r="E41" s="75"/>
      <c r="F41" s="75"/>
      <c r="G41" s="75"/>
      <c r="H41" s="76"/>
      <c r="I41" s="123"/>
      <c r="J41" s="179"/>
      <c r="K41" s="180" t="str">
        <f t="shared" si="1"/>
        <v/>
      </c>
      <c r="L41" s="123"/>
      <c r="M41" s="181" t="str">
        <f t="shared" si="2"/>
        <v/>
      </c>
      <c r="N41" s="127" t="str">
        <f t="shared" si="4"/>
        <v/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19"/>
      <c r="B42" s="75"/>
      <c r="C42" s="75"/>
      <c r="D42" s="75"/>
      <c r="E42" s="75"/>
      <c r="F42" s="75"/>
      <c r="G42" s="75"/>
      <c r="H42" s="76"/>
      <c r="I42" s="123"/>
      <c r="J42" s="179"/>
      <c r="K42" s="180" t="str">
        <f t="shared" si="1"/>
        <v/>
      </c>
      <c r="L42" s="123"/>
      <c r="M42" s="181" t="str">
        <f t="shared" si="2"/>
        <v/>
      </c>
      <c r="N42" s="127" t="str">
        <f t="shared" si="4"/>
        <v/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19"/>
      <c r="B43" s="75"/>
      <c r="C43" s="75"/>
      <c r="D43" s="75"/>
      <c r="E43" s="75"/>
      <c r="F43" s="75"/>
      <c r="G43" s="75"/>
      <c r="H43" s="76"/>
      <c r="I43" s="123"/>
      <c r="J43" s="179"/>
      <c r="K43" s="180" t="str">
        <f t="shared" si="1"/>
        <v/>
      </c>
      <c r="L43" s="123"/>
      <c r="M43" s="181" t="str">
        <f t="shared" si="2"/>
        <v/>
      </c>
      <c r="N43" s="127" t="str">
        <f t="shared" si="4"/>
        <v/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19"/>
      <c r="B44" s="75"/>
      <c r="C44" s="75"/>
      <c r="D44" s="75"/>
      <c r="E44" s="75"/>
      <c r="F44" s="75"/>
      <c r="G44" s="75"/>
      <c r="H44" s="76"/>
      <c r="I44" s="123"/>
      <c r="J44" s="179"/>
      <c r="K44" s="180" t="str">
        <f t="shared" si="1"/>
        <v/>
      </c>
      <c r="L44" s="123"/>
      <c r="M44" s="181" t="str">
        <f t="shared" si="2"/>
        <v/>
      </c>
      <c r="N44" s="127" t="str">
        <f t="shared" si="4"/>
        <v/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19"/>
      <c r="B45" s="75"/>
      <c r="C45" s="75"/>
      <c r="D45" s="75"/>
      <c r="E45" s="75"/>
      <c r="F45" s="75"/>
      <c r="G45" s="75"/>
      <c r="H45" s="76"/>
      <c r="I45" s="123"/>
      <c r="J45" s="179"/>
      <c r="K45" s="180" t="str">
        <f t="shared" si="1"/>
        <v/>
      </c>
      <c r="L45" s="123"/>
      <c r="M45" s="181" t="str">
        <f t="shared" si="2"/>
        <v/>
      </c>
      <c r="N45" s="127" t="str">
        <f t="shared" si="4"/>
        <v/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19"/>
      <c r="B46" s="75"/>
      <c r="C46" s="75"/>
      <c r="D46" s="75"/>
      <c r="E46" s="75"/>
      <c r="F46" s="75"/>
      <c r="G46" s="75"/>
      <c r="H46" s="76"/>
      <c r="I46" s="123"/>
      <c r="J46" s="179"/>
      <c r="K46" s="180" t="str">
        <f t="shared" si="1"/>
        <v/>
      </c>
      <c r="L46" s="123"/>
      <c r="M46" s="181" t="str">
        <f t="shared" si="2"/>
        <v/>
      </c>
      <c r="N46" s="127" t="str">
        <f t="shared" si="4"/>
        <v/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29"/>
      <c r="B47" s="81"/>
      <c r="C47" s="81"/>
      <c r="D47" s="81"/>
      <c r="E47" s="81"/>
      <c r="F47" s="81"/>
      <c r="G47" s="81"/>
      <c r="H47" s="82"/>
      <c r="I47" s="132"/>
      <c r="J47" s="182"/>
      <c r="K47" s="183" t="str">
        <f t="shared" si="1"/>
        <v/>
      </c>
      <c r="L47" s="132"/>
      <c r="M47" s="184" t="str">
        <f t="shared" si="2"/>
        <v/>
      </c>
      <c r="N47" s="127" t="str">
        <f t="shared" si="4"/>
        <v/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5.5" customHeight="1">
      <c r="A48" s="135"/>
      <c r="B48" s="114"/>
      <c r="C48" s="114"/>
      <c r="D48" s="136"/>
      <c r="E48" s="135"/>
      <c r="F48" s="114"/>
      <c r="G48" s="136"/>
      <c r="H48" s="185"/>
      <c r="I48" s="185"/>
      <c r="J48" s="186" t="s">
        <v>66</v>
      </c>
      <c r="K48" s="187">
        <f t="shared" ref="K48:L48" si="5">SUM(K9:K47)</f>
        <v>0</v>
      </c>
      <c r="L48" s="187">
        <f t="shared" si="5"/>
        <v>0</v>
      </c>
      <c r="M48" s="139">
        <f>K48-L48</f>
        <v>0</v>
      </c>
      <c r="N48" s="127" t="str">
        <f t="shared" si="4"/>
        <v/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5.5" customHeight="1">
      <c r="A49" s="140" t="s">
        <v>80</v>
      </c>
      <c r="B49" s="188"/>
      <c r="C49" s="188"/>
      <c r="D49" s="188"/>
      <c r="E49" s="188"/>
      <c r="F49" s="188"/>
      <c r="G49" s="188"/>
      <c r="H49" s="188"/>
      <c r="I49" s="188"/>
      <c r="J49" s="20"/>
      <c r="K49" s="102"/>
      <c r="L49" s="102"/>
      <c r="M49" s="10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6.0" customHeight="1">
      <c r="A52" s="189" t="s">
        <v>81</v>
      </c>
      <c r="B52" s="54"/>
      <c r="C52" s="54"/>
      <c r="D52" s="54"/>
      <c r="E52" s="54"/>
      <c r="F52" s="54"/>
      <c r="G52" s="55"/>
      <c r="H52" s="65" t="s">
        <v>46</v>
      </c>
      <c r="I52" s="11"/>
      <c r="J52" s="169" t="s">
        <v>74</v>
      </c>
      <c r="K52" s="11"/>
      <c r="L52" s="190" t="s">
        <v>54</v>
      </c>
      <c r="M52" s="1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05"/>
      <c r="B53" s="34"/>
      <c r="C53" s="34"/>
      <c r="D53" s="34"/>
      <c r="E53" s="34"/>
      <c r="F53" s="34"/>
      <c r="G53" s="106"/>
      <c r="H53" s="170">
        <f>K48</f>
        <v>0</v>
      </c>
      <c r="I53" s="11"/>
      <c r="J53" s="170">
        <f>L48</f>
        <v>0</v>
      </c>
      <c r="K53" s="11"/>
      <c r="L53" s="191">
        <f>M48</f>
        <v>0</v>
      </c>
      <c r="M53" s="1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4.75" customHeight="1">
      <c r="A54" s="4"/>
      <c r="B54" s="4"/>
      <c r="C54" s="4"/>
      <c r="D54" s="4"/>
      <c r="E54" s="4"/>
      <c r="F54" s="4"/>
      <c r="G54" s="4"/>
      <c r="H54" s="171" t="str">
        <f>IF(H53&gt;=J53,"","ERROR - El Aporte FONTAR excede al Costo Total del Rubro")</f>
        <v/>
      </c>
      <c r="I54" s="109"/>
      <c r="J54" s="109"/>
      <c r="K54" s="109"/>
      <c r="L54" s="109"/>
      <c r="M54" s="11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4">
    <mergeCell ref="A1:M1"/>
    <mergeCell ref="A2:M2"/>
    <mergeCell ref="A3:M3"/>
    <mergeCell ref="A6:M6"/>
    <mergeCell ref="K7:M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J52:K52"/>
    <mergeCell ref="L52:M52"/>
    <mergeCell ref="J53:K53"/>
    <mergeCell ref="L53:M53"/>
    <mergeCell ref="A45:H45"/>
    <mergeCell ref="A46:H46"/>
    <mergeCell ref="A47:H47"/>
    <mergeCell ref="A48:D48"/>
    <mergeCell ref="E48:G48"/>
    <mergeCell ref="A52:G53"/>
    <mergeCell ref="H52:I52"/>
    <mergeCell ref="H53:I53"/>
  </mergeCells>
  <dataValidations>
    <dataValidation type="custom" allowBlank="1" showInputMessage="1" showErrorMessage="1" prompt="Error - Los meses de participación no pueden superar la duración del proyecto" sqref="J9:J47">
      <formula1>J9&lt;=duracion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38"/>
    <col customWidth="1" min="2" max="2" width="9.38"/>
    <col customWidth="1" min="3" max="3" width="10.13"/>
    <col customWidth="1" min="4" max="4" width="9.0"/>
    <col customWidth="1" min="5" max="6" width="9.38"/>
    <col customWidth="1" min="7" max="7" width="9.13"/>
    <col customWidth="1" min="8" max="10" width="13.38"/>
    <col customWidth="1" min="11" max="11" width="15.38"/>
    <col customWidth="1" min="12" max="12" width="16.38"/>
    <col customWidth="1" min="13" max="13" width="16.88"/>
    <col customWidth="1" min="14" max="14" width="11.38"/>
    <col customWidth="1" min="15" max="26" width="10.0"/>
  </cols>
  <sheetData>
    <row r="1" ht="24.75" customHeight="1">
      <c r="A1" s="112" t="str">
        <f>'Bienes a adquirir'!A1:I1</f>
        <v>CONVOCATORIA ANR Innovación Tecnológica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3.0" customHeight="1">
      <c r="A6" s="61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43" t="s">
        <v>46</v>
      </c>
      <c r="L7" s="6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5.75" customHeight="1">
      <c r="A8" s="144" t="s">
        <v>83</v>
      </c>
      <c r="B8" s="2"/>
      <c r="C8" s="2"/>
      <c r="D8" s="2"/>
      <c r="E8" s="2"/>
      <c r="F8" s="2"/>
      <c r="G8" s="3"/>
      <c r="H8" s="145" t="s">
        <v>84</v>
      </c>
      <c r="I8" s="145" t="s">
        <v>85</v>
      </c>
      <c r="J8" s="145" t="s">
        <v>86</v>
      </c>
      <c r="K8" s="145" t="s">
        <v>46</v>
      </c>
      <c r="L8" s="145" t="s">
        <v>48</v>
      </c>
      <c r="M8" s="145" t="s">
        <v>54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48"/>
      <c r="B9" s="70"/>
      <c r="C9" s="70"/>
      <c r="D9" s="70"/>
      <c r="E9" s="70"/>
      <c r="F9" s="70"/>
      <c r="G9" s="71"/>
      <c r="H9" s="194"/>
      <c r="I9" s="151"/>
      <c r="J9" s="151"/>
      <c r="K9" s="177" t="str">
        <f t="shared" ref="K9:K63" si="1">IF(OR(ISBLANK(I9),ISBLANK(J9)),"",I9*J9)</f>
        <v/>
      </c>
      <c r="L9" s="151"/>
      <c r="M9" s="177" t="str">
        <f t="shared" ref="M9:M63" si="2">IF(K9="","",K9-L9)</f>
        <v/>
      </c>
      <c r="N9" s="4" t="str">
        <f>IF(AND(K9="",L9&gt;0),"ERROR: FALTA COMPLETAR CANTIDAD Y/O COSTO UNITARIO",IF(K9="","",IF(M9&lt;0,"ERROR: FINANCIAMIENTO FONTAR MAYOR QUE COSTO TOTAL","")))</f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5"/>
      <c r="D10" s="75"/>
      <c r="E10" s="75"/>
      <c r="F10" s="75"/>
      <c r="G10" s="76"/>
      <c r="H10" s="195"/>
      <c r="I10" s="123"/>
      <c r="J10" s="123"/>
      <c r="K10" s="180" t="str">
        <f t="shared" si="1"/>
        <v/>
      </c>
      <c r="L10" s="123"/>
      <c r="M10" s="180" t="str">
        <f t="shared" si="2"/>
        <v/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5"/>
      <c r="D11" s="75"/>
      <c r="E11" s="75"/>
      <c r="F11" s="75"/>
      <c r="G11" s="76"/>
      <c r="H11" s="195"/>
      <c r="I11" s="123"/>
      <c r="J11" s="123"/>
      <c r="K11" s="180" t="str">
        <f t="shared" si="1"/>
        <v/>
      </c>
      <c r="L11" s="123"/>
      <c r="M11" s="180" t="str">
        <f t="shared" si="2"/>
        <v/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5"/>
      <c r="D12" s="75"/>
      <c r="E12" s="75"/>
      <c r="F12" s="75"/>
      <c r="G12" s="76"/>
      <c r="H12" s="195"/>
      <c r="I12" s="123"/>
      <c r="J12" s="123"/>
      <c r="K12" s="180" t="str">
        <f t="shared" si="1"/>
        <v/>
      </c>
      <c r="L12" s="123"/>
      <c r="M12" s="180" t="str">
        <f t="shared" si="2"/>
        <v/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5"/>
      <c r="D13" s="75"/>
      <c r="E13" s="75"/>
      <c r="F13" s="75"/>
      <c r="G13" s="76"/>
      <c r="H13" s="195"/>
      <c r="I13" s="123"/>
      <c r="J13" s="123"/>
      <c r="K13" s="180" t="str">
        <f t="shared" si="1"/>
        <v/>
      </c>
      <c r="L13" s="123"/>
      <c r="M13" s="180" t="str">
        <f t="shared" si="2"/>
        <v/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5"/>
      <c r="D14" s="75"/>
      <c r="E14" s="75"/>
      <c r="F14" s="75"/>
      <c r="G14" s="76"/>
      <c r="H14" s="195"/>
      <c r="I14" s="123"/>
      <c r="J14" s="123"/>
      <c r="K14" s="180" t="str">
        <f t="shared" si="1"/>
        <v/>
      </c>
      <c r="L14" s="123"/>
      <c r="M14" s="180" t="str">
        <f t="shared" si="2"/>
        <v/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5"/>
      <c r="D15" s="75"/>
      <c r="E15" s="75"/>
      <c r="F15" s="75"/>
      <c r="G15" s="76"/>
      <c r="H15" s="195"/>
      <c r="I15" s="123"/>
      <c r="J15" s="123"/>
      <c r="K15" s="180" t="str">
        <f t="shared" si="1"/>
        <v/>
      </c>
      <c r="L15" s="123"/>
      <c r="M15" s="180" t="str">
        <f t="shared" si="2"/>
        <v/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5"/>
      <c r="D16" s="75"/>
      <c r="E16" s="75"/>
      <c r="F16" s="75"/>
      <c r="G16" s="76"/>
      <c r="H16" s="195"/>
      <c r="I16" s="123"/>
      <c r="J16" s="123"/>
      <c r="K16" s="180" t="str">
        <f t="shared" si="1"/>
        <v/>
      </c>
      <c r="L16" s="123"/>
      <c r="M16" s="180" t="str">
        <f t="shared" si="2"/>
        <v/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5"/>
      <c r="D17" s="75"/>
      <c r="E17" s="75"/>
      <c r="F17" s="75"/>
      <c r="G17" s="76"/>
      <c r="H17" s="195"/>
      <c r="I17" s="123"/>
      <c r="J17" s="123"/>
      <c r="K17" s="180" t="str">
        <f t="shared" si="1"/>
        <v/>
      </c>
      <c r="L17" s="123"/>
      <c r="M17" s="180" t="str">
        <f t="shared" si="2"/>
        <v/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5"/>
      <c r="D18" s="75"/>
      <c r="E18" s="75"/>
      <c r="F18" s="75"/>
      <c r="G18" s="76"/>
      <c r="H18" s="195"/>
      <c r="I18" s="123"/>
      <c r="J18" s="123"/>
      <c r="K18" s="180" t="str">
        <f t="shared" si="1"/>
        <v/>
      </c>
      <c r="L18" s="123"/>
      <c r="M18" s="180" t="str">
        <f t="shared" si="2"/>
        <v/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5"/>
      <c r="D19" s="75"/>
      <c r="E19" s="75"/>
      <c r="F19" s="75"/>
      <c r="G19" s="76"/>
      <c r="H19" s="195"/>
      <c r="I19" s="123"/>
      <c r="J19" s="123"/>
      <c r="K19" s="180" t="str">
        <f t="shared" si="1"/>
        <v/>
      </c>
      <c r="L19" s="123"/>
      <c r="M19" s="180" t="str">
        <f t="shared" si="2"/>
        <v/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5"/>
      <c r="D20" s="75"/>
      <c r="E20" s="75"/>
      <c r="F20" s="75"/>
      <c r="G20" s="76"/>
      <c r="H20" s="195"/>
      <c r="I20" s="123"/>
      <c r="J20" s="123"/>
      <c r="K20" s="180" t="str">
        <f t="shared" si="1"/>
        <v/>
      </c>
      <c r="L20" s="123"/>
      <c r="M20" s="180" t="str">
        <f t="shared" si="2"/>
        <v/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5"/>
      <c r="D21" s="75"/>
      <c r="E21" s="75"/>
      <c r="F21" s="75"/>
      <c r="G21" s="76"/>
      <c r="H21" s="195"/>
      <c r="I21" s="123"/>
      <c r="J21" s="123"/>
      <c r="K21" s="180" t="str">
        <f t="shared" si="1"/>
        <v/>
      </c>
      <c r="L21" s="123"/>
      <c r="M21" s="180" t="str">
        <f t="shared" si="2"/>
        <v/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5"/>
      <c r="D22" s="75"/>
      <c r="E22" s="75"/>
      <c r="F22" s="75"/>
      <c r="G22" s="76"/>
      <c r="H22" s="195"/>
      <c r="I22" s="123"/>
      <c r="J22" s="123"/>
      <c r="K22" s="180" t="str">
        <f t="shared" si="1"/>
        <v/>
      </c>
      <c r="L22" s="123"/>
      <c r="M22" s="180" t="str">
        <f t="shared" si="2"/>
        <v/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5"/>
      <c r="D23" s="75"/>
      <c r="E23" s="75"/>
      <c r="F23" s="75"/>
      <c r="G23" s="76"/>
      <c r="H23" s="195"/>
      <c r="I23" s="123"/>
      <c r="J23" s="123"/>
      <c r="K23" s="180" t="str">
        <f t="shared" si="1"/>
        <v/>
      </c>
      <c r="L23" s="123"/>
      <c r="M23" s="180" t="str">
        <f t="shared" si="2"/>
        <v/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5"/>
      <c r="D24" s="75"/>
      <c r="E24" s="75"/>
      <c r="F24" s="75"/>
      <c r="G24" s="76"/>
      <c r="H24" s="195"/>
      <c r="I24" s="123"/>
      <c r="J24" s="123"/>
      <c r="K24" s="180" t="str">
        <f t="shared" si="1"/>
        <v/>
      </c>
      <c r="L24" s="123"/>
      <c r="M24" s="180" t="str">
        <f t="shared" si="2"/>
        <v/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5"/>
      <c r="D25" s="75"/>
      <c r="E25" s="75"/>
      <c r="F25" s="75"/>
      <c r="G25" s="76"/>
      <c r="H25" s="195"/>
      <c r="I25" s="123"/>
      <c r="J25" s="123"/>
      <c r="K25" s="180" t="str">
        <f t="shared" si="1"/>
        <v/>
      </c>
      <c r="L25" s="123"/>
      <c r="M25" s="180" t="str">
        <f t="shared" si="2"/>
        <v/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5"/>
      <c r="D26" s="75"/>
      <c r="E26" s="75"/>
      <c r="F26" s="75"/>
      <c r="G26" s="76"/>
      <c r="H26" s="195"/>
      <c r="I26" s="123"/>
      <c r="J26" s="123"/>
      <c r="K26" s="180" t="str">
        <f t="shared" si="1"/>
        <v/>
      </c>
      <c r="L26" s="123"/>
      <c r="M26" s="180" t="str">
        <f t="shared" si="2"/>
        <v/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5"/>
      <c r="D27" s="75"/>
      <c r="E27" s="75"/>
      <c r="F27" s="75"/>
      <c r="G27" s="76"/>
      <c r="H27" s="195"/>
      <c r="I27" s="123"/>
      <c r="J27" s="123"/>
      <c r="K27" s="180" t="str">
        <f t="shared" si="1"/>
        <v/>
      </c>
      <c r="L27" s="123"/>
      <c r="M27" s="180" t="str">
        <f t="shared" si="2"/>
        <v/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5"/>
      <c r="D28" s="75"/>
      <c r="E28" s="75"/>
      <c r="F28" s="75"/>
      <c r="G28" s="76"/>
      <c r="H28" s="195"/>
      <c r="I28" s="123"/>
      <c r="J28" s="123"/>
      <c r="K28" s="180" t="str">
        <f t="shared" si="1"/>
        <v/>
      </c>
      <c r="L28" s="123"/>
      <c r="M28" s="180" t="str">
        <f t="shared" si="2"/>
        <v/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5"/>
      <c r="D29" s="75"/>
      <c r="E29" s="75"/>
      <c r="F29" s="75"/>
      <c r="G29" s="76"/>
      <c r="H29" s="195"/>
      <c r="I29" s="123"/>
      <c r="J29" s="123"/>
      <c r="K29" s="180" t="str">
        <f t="shared" si="1"/>
        <v/>
      </c>
      <c r="L29" s="123"/>
      <c r="M29" s="180" t="str">
        <f t="shared" si="2"/>
        <v/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5"/>
      <c r="D30" s="75"/>
      <c r="E30" s="75"/>
      <c r="F30" s="75"/>
      <c r="G30" s="76"/>
      <c r="H30" s="195"/>
      <c r="I30" s="123"/>
      <c r="J30" s="123"/>
      <c r="K30" s="180" t="str">
        <f t="shared" si="1"/>
        <v/>
      </c>
      <c r="L30" s="123"/>
      <c r="M30" s="180" t="str">
        <f t="shared" si="2"/>
        <v/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5"/>
      <c r="D31" s="75"/>
      <c r="E31" s="75"/>
      <c r="F31" s="75"/>
      <c r="G31" s="76"/>
      <c r="H31" s="195"/>
      <c r="I31" s="123"/>
      <c r="J31" s="123"/>
      <c r="K31" s="180" t="str">
        <f t="shared" si="1"/>
        <v/>
      </c>
      <c r="L31" s="123"/>
      <c r="M31" s="180" t="str">
        <f t="shared" si="2"/>
        <v/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5"/>
      <c r="D32" s="75"/>
      <c r="E32" s="75"/>
      <c r="F32" s="75"/>
      <c r="G32" s="76"/>
      <c r="H32" s="195"/>
      <c r="I32" s="123"/>
      <c r="J32" s="123"/>
      <c r="K32" s="180" t="str">
        <f t="shared" si="1"/>
        <v/>
      </c>
      <c r="L32" s="123"/>
      <c r="M32" s="180" t="str">
        <f t="shared" si="2"/>
        <v/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5"/>
      <c r="D33" s="75"/>
      <c r="E33" s="75"/>
      <c r="F33" s="75"/>
      <c r="G33" s="76"/>
      <c r="H33" s="195"/>
      <c r="I33" s="123"/>
      <c r="J33" s="123"/>
      <c r="K33" s="180" t="str">
        <f t="shared" si="1"/>
        <v/>
      </c>
      <c r="L33" s="123"/>
      <c r="M33" s="180" t="str">
        <f t="shared" si="2"/>
        <v/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5"/>
      <c r="D34" s="75"/>
      <c r="E34" s="75"/>
      <c r="F34" s="75"/>
      <c r="G34" s="76"/>
      <c r="H34" s="195"/>
      <c r="I34" s="123"/>
      <c r="J34" s="123"/>
      <c r="K34" s="180" t="str">
        <f t="shared" si="1"/>
        <v/>
      </c>
      <c r="L34" s="123"/>
      <c r="M34" s="180" t="str">
        <f t="shared" si="2"/>
        <v/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5"/>
      <c r="D35" s="75"/>
      <c r="E35" s="75"/>
      <c r="F35" s="75"/>
      <c r="G35" s="76"/>
      <c r="H35" s="195"/>
      <c r="I35" s="123"/>
      <c r="J35" s="123"/>
      <c r="K35" s="180" t="str">
        <f t="shared" si="1"/>
        <v/>
      </c>
      <c r="L35" s="123"/>
      <c r="M35" s="180" t="str">
        <f t="shared" si="2"/>
        <v/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5"/>
      <c r="D36" s="75"/>
      <c r="E36" s="75"/>
      <c r="F36" s="75"/>
      <c r="G36" s="76"/>
      <c r="H36" s="195"/>
      <c r="I36" s="123"/>
      <c r="J36" s="123"/>
      <c r="K36" s="180" t="str">
        <f t="shared" si="1"/>
        <v/>
      </c>
      <c r="L36" s="123"/>
      <c r="M36" s="180" t="str">
        <f t="shared" si="2"/>
        <v/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5"/>
      <c r="D37" s="75"/>
      <c r="E37" s="75"/>
      <c r="F37" s="75"/>
      <c r="G37" s="76"/>
      <c r="H37" s="195"/>
      <c r="I37" s="123"/>
      <c r="J37" s="123"/>
      <c r="K37" s="180" t="str">
        <f t="shared" si="1"/>
        <v/>
      </c>
      <c r="L37" s="123"/>
      <c r="M37" s="180" t="str">
        <f t="shared" si="2"/>
        <v/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19"/>
      <c r="B38" s="75"/>
      <c r="C38" s="75"/>
      <c r="D38" s="75"/>
      <c r="E38" s="75"/>
      <c r="F38" s="75"/>
      <c r="G38" s="76"/>
      <c r="H38" s="195"/>
      <c r="I38" s="123"/>
      <c r="J38" s="123"/>
      <c r="K38" s="180" t="str">
        <f t="shared" si="1"/>
        <v/>
      </c>
      <c r="L38" s="123"/>
      <c r="M38" s="180" t="str">
        <f t="shared" si="2"/>
        <v/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19"/>
      <c r="B39" s="75"/>
      <c r="C39" s="75"/>
      <c r="D39" s="75"/>
      <c r="E39" s="75"/>
      <c r="F39" s="75"/>
      <c r="G39" s="76"/>
      <c r="H39" s="195"/>
      <c r="I39" s="123"/>
      <c r="J39" s="123"/>
      <c r="K39" s="180" t="str">
        <f t="shared" si="1"/>
        <v/>
      </c>
      <c r="L39" s="123"/>
      <c r="M39" s="180" t="str">
        <f t="shared" si="2"/>
        <v/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19"/>
      <c r="B40" s="75"/>
      <c r="C40" s="75"/>
      <c r="D40" s="75"/>
      <c r="E40" s="75"/>
      <c r="F40" s="75"/>
      <c r="G40" s="76"/>
      <c r="H40" s="195"/>
      <c r="I40" s="123"/>
      <c r="J40" s="123"/>
      <c r="K40" s="180" t="str">
        <f t="shared" si="1"/>
        <v/>
      </c>
      <c r="L40" s="123"/>
      <c r="M40" s="180" t="str">
        <f t="shared" si="2"/>
        <v/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119"/>
      <c r="B41" s="75"/>
      <c r="C41" s="75"/>
      <c r="D41" s="75"/>
      <c r="E41" s="75"/>
      <c r="F41" s="75"/>
      <c r="G41" s="76"/>
      <c r="H41" s="195"/>
      <c r="I41" s="123"/>
      <c r="J41" s="123"/>
      <c r="K41" s="180" t="str">
        <f t="shared" si="1"/>
        <v/>
      </c>
      <c r="L41" s="123"/>
      <c r="M41" s="180" t="str">
        <f t="shared" si="2"/>
        <v/>
      </c>
      <c r="N41" s="4" t="str">
        <f t="shared" ref="N41:N44" si="3">IF(AND(K41="",L41&gt;0),"ERROR: FALTA COMPLETAR CANTIDAD Y/O COSTO UNITARIO",IF(K41="","",IF(M41&lt;0,"ERROR: FINANCIAMIENTO FONTAR MAYOR QUE COSTO TOTAL","")))</f>
        <v/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19"/>
      <c r="B42" s="75"/>
      <c r="C42" s="75"/>
      <c r="D42" s="75"/>
      <c r="E42" s="75"/>
      <c r="F42" s="75"/>
      <c r="G42" s="76"/>
      <c r="H42" s="195"/>
      <c r="I42" s="123"/>
      <c r="J42" s="123"/>
      <c r="K42" s="180" t="str">
        <f t="shared" si="1"/>
        <v/>
      </c>
      <c r="L42" s="123"/>
      <c r="M42" s="180" t="str">
        <f t="shared" si="2"/>
        <v/>
      </c>
      <c r="N42" s="4" t="str">
        <f t="shared" si="3"/>
        <v/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19"/>
      <c r="B43" s="75"/>
      <c r="C43" s="75"/>
      <c r="D43" s="75"/>
      <c r="E43" s="75"/>
      <c r="F43" s="75"/>
      <c r="G43" s="76"/>
      <c r="H43" s="195"/>
      <c r="I43" s="123"/>
      <c r="J43" s="123"/>
      <c r="K43" s="180" t="str">
        <f t="shared" si="1"/>
        <v/>
      </c>
      <c r="L43" s="123"/>
      <c r="M43" s="180" t="str">
        <f t="shared" si="2"/>
        <v/>
      </c>
      <c r="N43" s="4" t="str">
        <f t="shared" si="3"/>
        <v/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19"/>
      <c r="B44" s="75"/>
      <c r="C44" s="75"/>
      <c r="D44" s="75"/>
      <c r="E44" s="75"/>
      <c r="F44" s="75"/>
      <c r="G44" s="76"/>
      <c r="H44" s="195"/>
      <c r="I44" s="123"/>
      <c r="J44" s="123"/>
      <c r="K44" s="180" t="str">
        <f t="shared" si="1"/>
        <v/>
      </c>
      <c r="L44" s="123"/>
      <c r="M44" s="180" t="str">
        <f t="shared" si="2"/>
        <v/>
      </c>
      <c r="N44" s="4" t="str">
        <f t="shared" si="3"/>
        <v/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19"/>
      <c r="B45" s="196"/>
      <c r="C45" s="196"/>
      <c r="D45" s="196"/>
      <c r="E45" s="196"/>
      <c r="F45" s="196"/>
      <c r="G45" s="197"/>
      <c r="H45" s="195"/>
      <c r="I45" s="123"/>
      <c r="J45" s="123"/>
      <c r="K45" s="180" t="str">
        <f t="shared" si="1"/>
        <v/>
      </c>
      <c r="L45" s="123"/>
      <c r="M45" s="180" t="str">
        <f t="shared" si="2"/>
        <v/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196"/>
      <c r="C46" s="196"/>
      <c r="D46" s="196"/>
      <c r="E46" s="196"/>
      <c r="F46" s="196"/>
      <c r="G46" s="197"/>
      <c r="H46" s="195"/>
      <c r="I46" s="123"/>
      <c r="J46" s="123"/>
      <c r="K46" s="180" t="str">
        <f t="shared" si="1"/>
        <v/>
      </c>
      <c r="L46" s="123"/>
      <c r="M46" s="180" t="str">
        <f t="shared" si="2"/>
        <v/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196"/>
      <c r="C47" s="196"/>
      <c r="D47" s="196"/>
      <c r="E47" s="196"/>
      <c r="F47" s="196"/>
      <c r="G47" s="197"/>
      <c r="H47" s="195"/>
      <c r="I47" s="123"/>
      <c r="J47" s="123"/>
      <c r="K47" s="180" t="str">
        <f t="shared" si="1"/>
        <v/>
      </c>
      <c r="L47" s="123"/>
      <c r="M47" s="180" t="str">
        <f t="shared" si="2"/>
        <v/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196"/>
      <c r="C48" s="196"/>
      <c r="D48" s="196"/>
      <c r="E48" s="196"/>
      <c r="F48" s="196"/>
      <c r="G48" s="197"/>
      <c r="H48" s="195"/>
      <c r="I48" s="123"/>
      <c r="J48" s="123"/>
      <c r="K48" s="180" t="str">
        <f t="shared" si="1"/>
        <v/>
      </c>
      <c r="L48" s="123"/>
      <c r="M48" s="180" t="str">
        <f t="shared" si="2"/>
        <v/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196"/>
      <c r="C49" s="196"/>
      <c r="D49" s="196"/>
      <c r="E49" s="196"/>
      <c r="F49" s="196"/>
      <c r="G49" s="197"/>
      <c r="H49" s="195"/>
      <c r="I49" s="123"/>
      <c r="J49" s="123"/>
      <c r="K49" s="180" t="str">
        <f t="shared" si="1"/>
        <v/>
      </c>
      <c r="L49" s="123"/>
      <c r="M49" s="180" t="str">
        <f t="shared" si="2"/>
        <v/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19"/>
      <c r="B50" s="196"/>
      <c r="C50" s="196"/>
      <c r="D50" s="196"/>
      <c r="E50" s="196"/>
      <c r="F50" s="196"/>
      <c r="G50" s="197"/>
      <c r="H50" s="195"/>
      <c r="I50" s="123"/>
      <c r="J50" s="123"/>
      <c r="K50" s="180" t="str">
        <f t="shared" si="1"/>
        <v/>
      </c>
      <c r="L50" s="123"/>
      <c r="M50" s="180" t="str">
        <f t="shared" si="2"/>
        <v/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19"/>
      <c r="B51" s="75"/>
      <c r="C51" s="75"/>
      <c r="D51" s="75"/>
      <c r="E51" s="75"/>
      <c r="F51" s="75"/>
      <c r="G51" s="76"/>
      <c r="H51" s="195"/>
      <c r="I51" s="123"/>
      <c r="J51" s="123"/>
      <c r="K51" s="180" t="str">
        <f t="shared" si="1"/>
        <v/>
      </c>
      <c r="L51" s="123"/>
      <c r="M51" s="180" t="str">
        <f t="shared" si="2"/>
        <v/>
      </c>
      <c r="N51" s="4" t="str">
        <f t="shared" ref="N51:N56" si="4">IF(AND(K51="",L51&gt;0),"ERROR: FALTA COMPLETAR CANTIDAD Y/O COSTO UNITARIO",IF(K51="","",IF(M51&lt;0,"ERROR: FINANCIAMIENTO FONTAR MAYOR QUE COSTO TOTAL","")))</f>
        <v/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19"/>
      <c r="B52" s="75"/>
      <c r="C52" s="75"/>
      <c r="D52" s="75"/>
      <c r="E52" s="75"/>
      <c r="F52" s="75"/>
      <c r="G52" s="76"/>
      <c r="H52" s="195"/>
      <c r="I52" s="123"/>
      <c r="J52" s="123"/>
      <c r="K52" s="180" t="str">
        <f t="shared" si="1"/>
        <v/>
      </c>
      <c r="L52" s="123"/>
      <c r="M52" s="180" t="str">
        <f t="shared" si="2"/>
        <v/>
      </c>
      <c r="N52" s="4" t="str">
        <f t="shared" si="4"/>
        <v/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19"/>
      <c r="B53" s="75"/>
      <c r="C53" s="75"/>
      <c r="D53" s="75"/>
      <c r="E53" s="75"/>
      <c r="F53" s="75"/>
      <c r="G53" s="76"/>
      <c r="H53" s="195"/>
      <c r="I53" s="123"/>
      <c r="J53" s="123"/>
      <c r="K53" s="180" t="str">
        <f t="shared" si="1"/>
        <v/>
      </c>
      <c r="L53" s="123"/>
      <c r="M53" s="180" t="str">
        <f t="shared" si="2"/>
        <v/>
      </c>
      <c r="N53" s="4" t="str">
        <f t="shared" si="4"/>
        <v/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19"/>
      <c r="B54" s="75"/>
      <c r="C54" s="75"/>
      <c r="D54" s="75"/>
      <c r="E54" s="75"/>
      <c r="F54" s="75"/>
      <c r="G54" s="76"/>
      <c r="H54" s="195"/>
      <c r="I54" s="123"/>
      <c r="J54" s="123"/>
      <c r="K54" s="180" t="str">
        <f t="shared" si="1"/>
        <v/>
      </c>
      <c r="L54" s="123"/>
      <c r="M54" s="180" t="str">
        <f t="shared" si="2"/>
        <v/>
      </c>
      <c r="N54" s="4" t="str">
        <f t="shared" si="4"/>
        <v/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19"/>
      <c r="B55" s="75"/>
      <c r="C55" s="75"/>
      <c r="D55" s="75"/>
      <c r="E55" s="75"/>
      <c r="F55" s="75"/>
      <c r="G55" s="76"/>
      <c r="H55" s="195"/>
      <c r="I55" s="123"/>
      <c r="J55" s="123"/>
      <c r="K55" s="180" t="str">
        <f t="shared" si="1"/>
        <v/>
      </c>
      <c r="L55" s="123"/>
      <c r="M55" s="180" t="str">
        <f t="shared" si="2"/>
        <v/>
      </c>
      <c r="N55" s="4" t="str">
        <f t="shared" si="4"/>
        <v/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19"/>
      <c r="B56" s="75"/>
      <c r="C56" s="75"/>
      <c r="D56" s="75"/>
      <c r="E56" s="75"/>
      <c r="F56" s="75"/>
      <c r="G56" s="76"/>
      <c r="H56" s="195"/>
      <c r="I56" s="123"/>
      <c r="J56" s="123"/>
      <c r="K56" s="180" t="str">
        <f t="shared" si="1"/>
        <v/>
      </c>
      <c r="L56" s="123"/>
      <c r="M56" s="180" t="str">
        <f t="shared" si="2"/>
        <v/>
      </c>
      <c r="N56" s="4" t="str">
        <f t="shared" si="4"/>
        <v/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19"/>
      <c r="B57" s="75"/>
      <c r="C57" s="75"/>
      <c r="D57" s="75"/>
      <c r="E57" s="75"/>
      <c r="F57" s="75"/>
      <c r="G57" s="76"/>
      <c r="H57" s="195"/>
      <c r="I57" s="123"/>
      <c r="J57" s="123"/>
      <c r="K57" s="180" t="str">
        <f t="shared" si="1"/>
        <v/>
      </c>
      <c r="L57" s="123"/>
      <c r="M57" s="180" t="str">
        <f t="shared" si="2"/>
        <v/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19"/>
      <c r="B58" s="75"/>
      <c r="C58" s="75"/>
      <c r="D58" s="75"/>
      <c r="E58" s="75"/>
      <c r="F58" s="75"/>
      <c r="G58" s="76"/>
      <c r="H58" s="195"/>
      <c r="I58" s="123"/>
      <c r="J58" s="123"/>
      <c r="K58" s="180" t="str">
        <f t="shared" si="1"/>
        <v/>
      </c>
      <c r="L58" s="123"/>
      <c r="M58" s="180" t="str">
        <f t="shared" si="2"/>
        <v/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19"/>
      <c r="B59" s="75"/>
      <c r="C59" s="75"/>
      <c r="D59" s="75"/>
      <c r="E59" s="75"/>
      <c r="F59" s="75"/>
      <c r="G59" s="76"/>
      <c r="H59" s="195"/>
      <c r="I59" s="123"/>
      <c r="J59" s="123"/>
      <c r="K59" s="180" t="str">
        <f t="shared" si="1"/>
        <v/>
      </c>
      <c r="L59" s="123"/>
      <c r="M59" s="180" t="str">
        <f t="shared" si="2"/>
        <v/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9"/>
      <c r="B60" s="75"/>
      <c r="C60" s="75"/>
      <c r="D60" s="75"/>
      <c r="E60" s="75"/>
      <c r="F60" s="75"/>
      <c r="G60" s="76"/>
      <c r="H60" s="195"/>
      <c r="I60" s="123"/>
      <c r="J60" s="123"/>
      <c r="K60" s="180" t="str">
        <f t="shared" si="1"/>
        <v/>
      </c>
      <c r="L60" s="123"/>
      <c r="M60" s="180" t="str">
        <f t="shared" si="2"/>
        <v/>
      </c>
      <c r="N60" s="4" t="str">
        <f t="shared" ref="N60:N63" si="5">IF(AND(K60="",L60&gt;0),"ERROR: FALTA COMPLETAR CANTIDAD Y/O COSTO UNITARIO",IF(K60="","",IF(M60&lt;0,"ERROR: FINANCIAMIENTO FONTAR MAYOR QUE COSTO TOTAL","")))</f>
        <v/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19"/>
      <c r="B61" s="75"/>
      <c r="C61" s="75"/>
      <c r="D61" s="75"/>
      <c r="E61" s="75"/>
      <c r="F61" s="75"/>
      <c r="G61" s="76"/>
      <c r="H61" s="195"/>
      <c r="I61" s="123"/>
      <c r="J61" s="123"/>
      <c r="K61" s="180" t="str">
        <f t="shared" si="1"/>
        <v/>
      </c>
      <c r="L61" s="123"/>
      <c r="M61" s="180" t="str">
        <f t="shared" si="2"/>
        <v/>
      </c>
      <c r="N61" s="4" t="str">
        <f t="shared" si="5"/>
        <v/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19"/>
      <c r="B62" s="75"/>
      <c r="C62" s="75"/>
      <c r="D62" s="75"/>
      <c r="E62" s="75"/>
      <c r="F62" s="75"/>
      <c r="G62" s="76"/>
      <c r="H62" s="195"/>
      <c r="I62" s="123"/>
      <c r="J62" s="123"/>
      <c r="K62" s="180" t="str">
        <f t="shared" si="1"/>
        <v/>
      </c>
      <c r="L62" s="123"/>
      <c r="M62" s="180" t="str">
        <f t="shared" si="2"/>
        <v/>
      </c>
      <c r="N62" s="4" t="str">
        <f t="shared" si="5"/>
        <v/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129"/>
      <c r="B63" s="81"/>
      <c r="C63" s="81"/>
      <c r="D63" s="81"/>
      <c r="E63" s="81"/>
      <c r="F63" s="81"/>
      <c r="G63" s="82"/>
      <c r="H63" s="198"/>
      <c r="I63" s="132"/>
      <c r="J63" s="132"/>
      <c r="K63" s="180" t="str">
        <f t="shared" si="1"/>
        <v/>
      </c>
      <c r="L63" s="132"/>
      <c r="M63" s="180" t="str">
        <f t="shared" si="2"/>
        <v/>
      </c>
      <c r="N63" s="4" t="str">
        <f t="shared" si="5"/>
        <v/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135"/>
      <c r="B64" s="114"/>
      <c r="C64" s="114"/>
      <c r="D64" s="136"/>
      <c r="E64" s="135"/>
      <c r="F64" s="114"/>
      <c r="G64" s="136"/>
      <c r="H64" s="185"/>
      <c r="I64" s="185"/>
      <c r="J64" s="138" t="s">
        <v>66</v>
      </c>
      <c r="K64" s="187">
        <f t="shared" ref="K64:L64" si="6">SUM(K9:K63)</f>
        <v>0</v>
      </c>
      <c r="L64" s="187">
        <f t="shared" si="6"/>
        <v>0</v>
      </c>
      <c r="M64" s="139">
        <f>K64-L64</f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0" customHeight="1">
      <c r="A65" s="140" t="s">
        <v>87</v>
      </c>
      <c r="B65" s="140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140"/>
      <c r="B66" s="140" t="s">
        <v>89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6.75" customHeight="1">
      <c r="A68" s="103" t="s">
        <v>90</v>
      </c>
      <c r="B68" s="54"/>
      <c r="C68" s="54"/>
      <c r="D68" s="54"/>
      <c r="E68" s="54"/>
      <c r="F68" s="54"/>
      <c r="G68" s="55"/>
      <c r="H68" s="65" t="s">
        <v>46</v>
      </c>
      <c r="I68" s="11"/>
      <c r="J68" s="169" t="s">
        <v>74</v>
      </c>
      <c r="K68" s="11"/>
      <c r="L68" s="190" t="s">
        <v>54</v>
      </c>
      <c r="M68" s="1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105"/>
      <c r="B69" s="34"/>
      <c r="C69" s="34"/>
      <c r="D69" s="34"/>
      <c r="E69" s="34"/>
      <c r="F69" s="34"/>
      <c r="G69" s="106"/>
      <c r="H69" s="170">
        <f>K64</f>
        <v>0</v>
      </c>
      <c r="I69" s="11"/>
      <c r="J69" s="170">
        <f>L64</f>
        <v>0</v>
      </c>
      <c r="K69" s="11"/>
      <c r="L69" s="191">
        <f>M64</f>
        <v>0</v>
      </c>
      <c r="M69" s="1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5.25" customHeight="1">
      <c r="A70" s="4"/>
      <c r="B70" s="4"/>
      <c r="C70" s="4"/>
      <c r="D70" s="4"/>
      <c r="E70" s="4"/>
      <c r="F70" s="4"/>
      <c r="G70" s="4"/>
      <c r="H70" s="171" t="str">
        <f>IF(H69&gt;=J69,"","ERROR - El Aporte FONTAR excede al Costo Total del Rubro")</f>
        <v/>
      </c>
      <c r="I70" s="199"/>
      <c r="J70" s="199"/>
      <c r="K70" s="199"/>
      <c r="L70" s="199"/>
      <c r="M70" s="19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4">
    <mergeCell ref="A64:D64"/>
    <mergeCell ref="A68:G69"/>
    <mergeCell ref="H68:I68"/>
    <mergeCell ref="J68:K68"/>
    <mergeCell ref="L68:M68"/>
    <mergeCell ref="H69:I69"/>
    <mergeCell ref="J69:K69"/>
    <mergeCell ref="L69:M69"/>
    <mergeCell ref="A58:G58"/>
    <mergeCell ref="A59:G59"/>
    <mergeCell ref="A60:G60"/>
    <mergeCell ref="A61:G61"/>
    <mergeCell ref="A62:G62"/>
    <mergeCell ref="A63:G63"/>
    <mergeCell ref="E64:G64"/>
    <mergeCell ref="A1:M1"/>
    <mergeCell ref="A2:M2"/>
    <mergeCell ref="A3:M3"/>
    <mergeCell ref="A6:M6"/>
    <mergeCell ref="K7:M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51:G51"/>
    <mergeCell ref="A52:G52"/>
    <mergeCell ref="A53:G53"/>
    <mergeCell ref="A54:G54"/>
    <mergeCell ref="A55:G55"/>
    <mergeCell ref="A56:G56"/>
    <mergeCell ref="A57:G5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13"/>
    <col customWidth="1" min="2" max="2" width="9.13"/>
    <col customWidth="1" min="3" max="3" width="8.38"/>
    <col customWidth="1" min="4" max="4" width="7.38"/>
    <col customWidth="1" min="5" max="5" width="8.63"/>
    <col customWidth="1" min="6" max="6" width="9.38"/>
    <col customWidth="1" min="7" max="7" width="9.0"/>
    <col customWidth="1" min="8" max="8" width="14.38"/>
    <col customWidth="1" min="9" max="9" width="25.38"/>
    <col customWidth="1" min="10" max="10" width="27.0"/>
    <col customWidth="1" min="11" max="11" width="24.38"/>
    <col customWidth="1" min="12" max="26" width="10.0"/>
  </cols>
  <sheetData>
    <row r="1" ht="30.0" customHeight="1">
      <c r="A1" s="112" t="str">
        <f>'Bienes a adquirir'!A1:I1</f>
        <v>CONVOCATORIA ANR Innovación Tecnológica 2022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00" t="s">
        <v>91</v>
      </c>
      <c r="B5" s="54"/>
      <c r="C5" s="54"/>
      <c r="D5" s="54"/>
      <c r="E5" s="54"/>
      <c r="F5" s="54"/>
      <c r="G5" s="54"/>
      <c r="H5" s="54"/>
      <c r="I5" s="54"/>
      <c r="J5" s="54"/>
      <c r="K5" s="5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105"/>
      <c r="B6" s="34"/>
      <c r="C6" s="34"/>
      <c r="D6" s="34"/>
      <c r="E6" s="34"/>
      <c r="F6" s="34"/>
      <c r="G6" s="34"/>
      <c r="H6" s="34"/>
      <c r="I6" s="34"/>
      <c r="J6" s="34"/>
      <c r="K6" s="10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41"/>
      <c r="B7" s="142"/>
      <c r="C7" s="142"/>
      <c r="D7" s="142"/>
      <c r="E7" s="142"/>
      <c r="F7" s="142"/>
      <c r="G7" s="142"/>
      <c r="H7" s="142"/>
      <c r="I7" s="143" t="s">
        <v>46</v>
      </c>
      <c r="J7" s="6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0" customHeight="1">
      <c r="A8" s="144" t="s">
        <v>47</v>
      </c>
      <c r="B8" s="2"/>
      <c r="C8" s="2"/>
      <c r="D8" s="2"/>
      <c r="E8" s="2"/>
      <c r="F8" s="2"/>
      <c r="G8" s="2"/>
      <c r="H8" s="3"/>
      <c r="I8" s="145" t="s">
        <v>46</v>
      </c>
      <c r="J8" s="145" t="s">
        <v>48</v>
      </c>
      <c r="K8" s="145" t="s">
        <v>54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48"/>
      <c r="B9" s="70"/>
      <c r="C9" s="70"/>
      <c r="D9" s="70"/>
      <c r="E9" s="70"/>
      <c r="F9" s="70"/>
      <c r="G9" s="70"/>
      <c r="H9" s="71"/>
      <c r="I9" s="151"/>
      <c r="J9" s="151"/>
      <c r="K9" s="201" t="str">
        <f t="shared" ref="K9:K50" si="1">IF(ISBLANK(I9),"",I9-J9)</f>
        <v/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5"/>
      <c r="D10" s="75"/>
      <c r="E10" s="75"/>
      <c r="F10" s="75"/>
      <c r="G10" s="75"/>
      <c r="H10" s="76"/>
      <c r="I10" s="123"/>
      <c r="J10" s="123"/>
      <c r="K10" s="202" t="str">
        <f t="shared" si="1"/>
        <v/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5"/>
      <c r="D11" s="75"/>
      <c r="E11" s="75"/>
      <c r="F11" s="75"/>
      <c r="G11" s="75"/>
      <c r="H11" s="76"/>
      <c r="I11" s="123"/>
      <c r="J11" s="123"/>
      <c r="K11" s="202" t="str">
        <f t="shared" si="1"/>
        <v/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5"/>
      <c r="D12" s="75"/>
      <c r="E12" s="75"/>
      <c r="F12" s="75"/>
      <c r="G12" s="75"/>
      <c r="H12" s="76"/>
      <c r="I12" s="123"/>
      <c r="J12" s="123"/>
      <c r="K12" s="202" t="str">
        <f t="shared" si="1"/>
        <v/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5"/>
      <c r="D13" s="75"/>
      <c r="E13" s="75"/>
      <c r="F13" s="75"/>
      <c r="G13" s="75"/>
      <c r="H13" s="76"/>
      <c r="I13" s="123"/>
      <c r="J13" s="123"/>
      <c r="K13" s="202" t="str">
        <f t="shared" si="1"/>
        <v/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5"/>
      <c r="D14" s="75"/>
      <c r="E14" s="75"/>
      <c r="F14" s="75"/>
      <c r="G14" s="75"/>
      <c r="H14" s="76"/>
      <c r="I14" s="123"/>
      <c r="J14" s="123"/>
      <c r="K14" s="202" t="str">
        <f t="shared" si="1"/>
        <v/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5"/>
      <c r="D15" s="75"/>
      <c r="E15" s="75"/>
      <c r="F15" s="75"/>
      <c r="G15" s="75"/>
      <c r="H15" s="76"/>
      <c r="I15" s="123"/>
      <c r="J15" s="123"/>
      <c r="K15" s="202" t="str">
        <f t="shared" si="1"/>
        <v/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5"/>
      <c r="D16" s="75"/>
      <c r="E16" s="75"/>
      <c r="F16" s="75"/>
      <c r="G16" s="75"/>
      <c r="H16" s="76"/>
      <c r="I16" s="123"/>
      <c r="J16" s="123"/>
      <c r="K16" s="202" t="str">
        <f t="shared" si="1"/>
        <v/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5"/>
      <c r="D17" s="75"/>
      <c r="E17" s="75"/>
      <c r="F17" s="75"/>
      <c r="G17" s="75"/>
      <c r="H17" s="76"/>
      <c r="I17" s="123"/>
      <c r="J17" s="123"/>
      <c r="K17" s="202" t="str">
        <f t="shared" si="1"/>
        <v/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5"/>
      <c r="D18" s="75"/>
      <c r="E18" s="75"/>
      <c r="F18" s="75"/>
      <c r="G18" s="75"/>
      <c r="H18" s="76"/>
      <c r="I18" s="123"/>
      <c r="J18" s="123"/>
      <c r="K18" s="202" t="str">
        <f t="shared" si="1"/>
        <v/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5"/>
      <c r="D19" s="75"/>
      <c r="E19" s="75"/>
      <c r="F19" s="75"/>
      <c r="G19" s="75"/>
      <c r="H19" s="76"/>
      <c r="I19" s="123"/>
      <c r="J19" s="123"/>
      <c r="K19" s="202" t="str">
        <f t="shared" si="1"/>
        <v/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5"/>
      <c r="D20" s="75"/>
      <c r="E20" s="75"/>
      <c r="F20" s="75"/>
      <c r="G20" s="75"/>
      <c r="H20" s="76"/>
      <c r="I20" s="123"/>
      <c r="J20" s="123"/>
      <c r="K20" s="202" t="str">
        <f t="shared" si="1"/>
        <v/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5"/>
      <c r="D21" s="75"/>
      <c r="E21" s="75"/>
      <c r="F21" s="75"/>
      <c r="G21" s="75"/>
      <c r="H21" s="76"/>
      <c r="I21" s="123"/>
      <c r="J21" s="123"/>
      <c r="K21" s="202" t="str">
        <f t="shared" si="1"/>
        <v/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5"/>
      <c r="D22" s="75"/>
      <c r="E22" s="75"/>
      <c r="F22" s="75"/>
      <c r="G22" s="75"/>
      <c r="H22" s="76"/>
      <c r="I22" s="123"/>
      <c r="J22" s="123"/>
      <c r="K22" s="202" t="str">
        <f t="shared" si="1"/>
        <v/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5"/>
      <c r="D23" s="75"/>
      <c r="E23" s="75"/>
      <c r="F23" s="75"/>
      <c r="G23" s="75"/>
      <c r="H23" s="76"/>
      <c r="I23" s="123"/>
      <c r="J23" s="123"/>
      <c r="K23" s="202" t="str">
        <f t="shared" si="1"/>
        <v/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5"/>
      <c r="D24" s="75"/>
      <c r="E24" s="75"/>
      <c r="F24" s="75"/>
      <c r="G24" s="75"/>
      <c r="H24" s="76"/>
      <c r="I24" s="123"/>
      <c r="J24" s="123"/>
      <c r="K24" s="202" t="str">
        <f t="shared" si="1"/>
        <v/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5"/>
      <c r="D25" s="75"/>
      <c r="E25" s="75"/>
      <c r="F25" s="75"/>
      <c r="G25" s="75"/>
      <c r="H25" s="76"/>
      <c r="I25" s="123"/>
      <c r="J25" s="123"/>
      <c r="K25" s="202" t="str">
        <f t="shared" si="1"/>
        <v/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5"/>
      <c r="D26" s="75"/>
      <c r="E26" s="75"/>
      <c r="F26" s="75"/>
      <c r="G26" s="75"/>
      <c r="H26" s="76"/>
      <c r="I26" s="123"/>
      <c r="J26" s="123"/>
      <c r="K26" s="202" t="str">
        <f t="shared" si="1"/>
        <v/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5"/>
      <c r="D27" s="75"/>
      <c r="E27" s="75"/>
      <c r="F27" s="75"/>
      <c r="G27" s="75"/>
      <c r="H27" s="76"/>
      <c r="I27" s="123"/>
      <c r="J27" s="123"/>
      <c r="K27" s="202" t="str">
        <f t="shared" si="1"/>
        <v/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5"/>
      <c r="D28" s="75"/>
      <c r="E28" s="75"/>
      <c r="F28" s="75"/>
      <c r="G28" s="75"/>
      <c r="H28" s="76"/>
      <c r="I28" s="123"/>
      <c r="J28" s="123"/>
      <c r="K28" s="202" t="str">
        <f t="shared" si="1"/>
        <v/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5"/>
      <c r="D29" s="75"/>
      <c r="E29" s="75"/>
      <c r="F29" s="75"/>
      <c r="G29" s="75"/>
      <c r="H29" s="76"/>
      <c r="I29" s="123"/>
      <c r="J29" s="123"/>
      <c r="K29" s="202" t="str">
        <f t="shared" si="1"/>
        <v/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5"/>
      <c r="D30" s="75"/>
      <c r="E30" s="75"/>
      <c r="F30" s="75"/>
      <c r="G30" s="75"/>
      <c r="H30" s="76"/>
      <c r="I30" s="123"/>
      <c r="J30" s="123"/>
      <c r="K30" s="202" t="str">
        <f t="shared" si="1"/>
        <v/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5"/>
      <c r="D31" s="75"/>
      <c r="E31" s="75"/>
      <c r="F31" s="75"/>
      <c r="G31" s="75"/>
      <c r="H31" s="76"/>
      <c r="I31" s="123"/>
      <c r="J31" s="123"/>
      <c r="K31" s="202" t="str">
        <f t="shared" si="1"/>
        <v/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5"/>
      <c r="D32" s="75"/>
      <c r="E32" s="75"/>
      <c r="F32" s="75"/>
      <c r="G32" s="75"/>
      <c r="H32" s="76"/>
      <c r="I32" s="123"/>
      <c r="J32" s="123"/>
      <c r="K32" s="202" t="str">
        <f t="shared" si="1"/>
        <v/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5"/>
      <c r="D33" s="75"/>
      <c r="E33" s="75"/>
      <c r="F33" s="75"/>
      <c r="G33" s="75"/>
      <c r="H33" s="76"/>
      <c r="I33" s="123"/>
      <c r="J33" s="123"/>
      <c r="K33" s="202" t="str">
        <f t="shared" si="1"/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5"/>
      <c r="D34" s="75"/>
      <c r="E34" s="75"/>
      <c r="F34" s="75"/>
      <c r="G34" s="75"/>
      <c r="H34" s="76"/>
      <c r="I34" s="123"/>
      <c r="J34" s="123"/>
      <c r="K34" s="202" t="str">
        <f t="shared" si="1"/>
        <v/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5"/>
      <c r="D35" s="75"/>
      <c r="E35" s="75"/>
      <c r="F35" s="75"/>
      <c r="G35" s="75"/>
      <c r="H35" s="76"/>
      <c r="I35" s="123"/>
      <c r="J35" s="123"/>
      <c r="K35" s="202" t="str">
        <f t="shared" si="1"/>
        <v/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5"/>
      <c r="D36" s="75"/>
      <c r="E36" s="75"/>
      <c r="F36" s="75"/>
      <c r="G36" s="75"/>
      <c r="H36" s="76"/>
      <c r="I36" s="123"/>
      <c r="J36" s="123"/>
      <c r="K36" s="202" t="str">
        <f t="shared" si="1"/>
        <v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5"/>
      <c r="D37" s="75"/>
      <c r="E37" s="75"/>
      <c r="F37" s="75"/>
      <c r="G37" s="75"/>
      <c r="H37" s="76"/>
      <c r="I37" s="123"/>
      <c r="J37" s="123"/>
      <c r="K37" s="202" t="str">
        <f t="shared" si="1"/>
        <v/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19"/>
      <c r="B38" s="75"/>
      <c r="C38" s="75"/>
      <c r="D38" s="75"/>
      <c r="E38" s="75"/>
      <c r="F38" s="75"/>
      <c r="G38" s="75"/>
      <c r="H38" s="76"/>
      <c r="I38" s="123"/>
      <c r="J38" s="123"/>
      <c r="K38" s="202" t="str">
        <f t="shared" si="1"/>
        <v/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19"/>
      <c r="B39" s="75"/>
      <c r="C39" s="75"/>
      <c r="D39" s="75"/>
      <c r="E39" s="75"/>
      <c r="F39" s="75"/>
      <c r="G39" s="75"/>
      <c r="H39" s="76"/>
      <c r="I39" s="123"/>
      <c r="J39" s="123"/>
      <c r="K39" s="202" t="str">
        <f t="shared" si="1"/>
        <v/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19"/>
      <c r="B40" s="75"/>
      <c r="C40" s="75"/>
      <c r="D40" s="75"/>
      <c r="E40" s="75"/>
      <c r="F40" s="75"/>
      <c r="G40" s="75"/>
      <c r="H40" s="76"/>
      <c r="I40" s="123"/>
      <c r="J40" s="123"/>
      <c r="K40" s="202" t="str">
        <f t="shared" si="1"/>
        <v/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19"/>
      <c r="B41" s="75"/>
      <c r="C41" s="75"/>
      <c r="D41" s="75"/>
      <c r="E41" s="75"/>
      <c r="F41" s="75"/>
      <c r="G41" s="75"/>
      <c r="H41" s="76"/>
      <c r="I41" s="123"/>
      <c r="J41" s="123"/>
      <c r="K41" s="202" t="str">
        <f t="shared" si="1"/>
        <v/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19"/>
      <c r="B42" s="75"/>
      <c r="C42" s="75"/>
      <c r="D42" s="75"/>
      <c r="E42" s="75"/>
      <c r="F42" s="75"/>
      <c r="G42" s="75"/>
      <c r="H42" s="76"/>
      <c r="I42" s="123"/>
      <c r="J42" s="123"/>
      <c r="K42" s="202" t="str">
        <f t="shared" si="1"/>
        <v/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19"/>
      <c r="B43" s="75"/>
      <c r="C43" s="75"/>
      <c r="D43" s="75"/>
      <c r="E43" s="75"/>
      <c r="F43" s="75"/>
      <c r="G43" s="75"/>
      <c r="H43" s="76"/>
      <c r="I43" s="123"/>
      <c r="J43" s="123"/>
      <c r="K43" s="202" t="str">
        <f t="shared" si="1"/>
        <v/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19"/>
      <c r="B44" s="75"/>
      <c r="C44" s="75"/>
      <c r="D44" s="75"/>
      <c r="E44" s="75"/>
      <c r="F44" s="75"/>
      <c r="G44" s="75"/>
      <c r="H44" s="76"/>
      <c r="I44" s="123"/>
      <c r="J44" s="123"/>
      <c r="K44" s="202" t="str">
        <f t="shared" si="1"/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19"/>
      <c r="B45" s="75"/>
      <c r="C45" s="75"/>
      <c r="D45" s="75"/>
      <c r="E45" s="75"/>
      <c r="F45" s="75"/>
      <c r="G45" s="75"/>
      <c r="H45" s="76"/>
      <c r="I45" s="123"/>
      <c r="J45" s="123"/>
      <c r="K45" s="202" t="str">
        <f t="shared" si="1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75"/>
      <c r="C46" s="75"/>
      <c r="D46" s="75"/>
      <c r="E46" s="75"/>
      <c r="F46" s="75"/>
      <c r="G46" s="75"/>
      <c r="H46" s="76"/>
      <c r="I46" s="123"/>
      <c r="J46" s="123"/>
      <c r="K46" s="202" t="str">
        <f t="shared" si="1"/>
        <v/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75"/>
      <c r="C47" s="75"/>
      <c r="D47" s="75"/>
      <c r="E47" s="75"/>
      <c r="F47" s="75"/>
      <c r="G47" s="75"/>
      <c r="H47" s="76"/>
      <c r="I47" s="123"/>
      <c r="J47" s="123"/>
      <c r="K47" s="202" t="str">
        <f t="shared" si="1"/>
        <v/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75"/>
      <c r="C48" s="75"/>
      <c r="D48" s="75"/>
      <c r="E48" s="75"/>
      <c r="F48" s="75"/>
      <c r="G48" s="75"/>
      <c r="H48" s="76"/>
      <c r="I48" s="123"/>
      <c r="J48" s="123"/>
      <c r="K48" s="202" t="str">
        <f t="shared" si="1"/>
        <v/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75"/>
      <c r="C49" s="75"/>
      <c r="D49" s="75"/>
      <c r="E49" s="75"/>
      <c r="F49" s="75"/>
      <c r="G49" s="75"/>
      <c r="H49" s="76"/>
      <c r="I49" s="123"/>
      <c r="J49" s="123"/>
      <c r="K49" s="202" t="str">
        <f t="shared" si="1"/>
        <v/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129"/>
      <c r="B50" s="81"/>
      <c r="C50" s="81"/>
      <c r="D50" s="81"/>
      <c r="E50" s="81"/>
      <c r="F50" s="81"/>
      <c r="G50" s="81"/>
      <c r="H50" s="82"/>
      <c r="I50" s="132"/>
      <c r="J50" s="132"/>
      <c r="K50" s="203" t="str">
        <f t="shared" si="1"/>
        <v/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0.25" customHeight="1">
      <c r="A51" s="204"/>
      <c r="B51" s="6"/>
      <c r="C51" s="6"/>
      <c r="D51" s="205"/>
      <c r="E51" s="206"/>
      <c r="F51" s="6"/>
      <c r="G51" s="205"/>
      <c r="H51" s="207" t="s">
        <v>66</v>
      </c>
      <c r="I51" s="208">
        <f t="shared" ref="I51:J51" si="2">SUM(I9:I50)</f>
        <v>0</v>
      </c>
      <c r="J51" s="208">
        <f t="shared" si="2"/>
        <v>0</v>
      </c>
      <c r="K51" s="208">
        <f>I51-J51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0" customHeight="1">
      <c r="A53" s="111" t="s">
        <v>92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6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4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0" customHeight="1">
      <c r="A56" s="209" t="s">
        <v>93</v>
      </c>
      <c r="B56" s="14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140" t="s">
        <v>94</v>
      </c>
      <c r="B57" s="14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0" customHeight="1">
      <c r="A58" s="140" t="s">
        <v>95</v>
      </c>
      <c r="B58" s="140"/>
      <c r="C58" s="4"/>
      <c r="D58" s="4"/>
      <c r="E58" s="4"/>
      <c r="F58" s="4"/>
      <c r="G58" s="4"/>
      <c r="H58" s="4"/>
      <c r="I58" s="210"/>
      <c r="J58" s="210"/>
      <c r="K58" s="2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8.25" customHeight="1">
      <c r="A60" s="103" t="s">
        <v>96</v>
      </c>
      <c r="B60" s="54"/>
      <c r="C60" s="54"/>
      <c r="D60" s="54"/>
      <c r="E60" s="54"/>
      <c r="F60" s="54"/>
      <c r="G60" s="54"/>
      <c r="H60" s="55"/>
      <c r="I60" s="63" t="s">
        <v>46</v>
      </c>
      <c r="J60" s="211" t="s">
        <v>74</v>
      </c>
      <c r="K60" s="212" t="s">
        <v>49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05"/>
      <c r="B61" s="34"/>
      <c r="C61" s="34"/>
      <c r="D61" s="34"/>
      <c r="E61" s="34"/>
      <c r="F61" s="34"/>
      <c r="G61" s="34"/>
      <c r="H61" s="106"/>
      <c r="I61" s="213">
        <f t="shared" ref="I61:K61" si="3">I51</f>
        <v>0</v>
      </c>
      <c r="J61" s="213">
        <f t="shared" si="3"/>
        <v>0</v>
      </c>
      <c r="K61" s="214">
        <f t="shared" si="3"/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3.25" customHeight="1">
      <c r="A62" s="4"/>
      <c r="B62" s="4"/>
      <c r="C62" s="4"/>
      <c r="D62" s="4"/>
      <c r="E62" s="4"/>
      <c r="F62" s="4"/>
      <c r="G62" s="4"/>
      <c r="H62" s="4"/>
      <c r="I62" s="108" t="str">
        <f>IF(I61&gt;=J61,"","ERROR - El Aporte FONTAR excede al Costo Total del Rubro")</f>
        <v/>
      </c>
      <c r="J62" s="171"/>
      <c r="K62" s="17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2">
    <mergeCell ref="A1:K1"/>
    <mergeCell ref="A2:K2"/>
    <mergeCell ref="A3:K3"/>
    <mergeCell ref="A5:K6"/>
    <mergeCell ref="I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51:D51"/>
    <mergeCell ref="A53:K53"/>
    <mergeCell ref="A45:H45"/>
    <mergeCell ref="A46:H46"/>
    <mergeCell ref="A47:H47"/>
    <mergeCell ref="A48:H48"/>
    <mergeCell ref="A49:H49"/>
    <mergeCell ref="A50:H50"/>
    <mergeCell ref="E51:G51"/>
    <mergeCell ref="A60:H6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38"/>
    <col customWidth="1" min="3" max="3" width="9.38"/>
    <col customWidth="1" min="4" max="4" width="14.88"/>
    <col customWidth="1" min="5" max="15" width="10.63"/>
    <col customWidth="1" min="16" max="16" width="9.0"/>
    <col customWidth="1" min="17" max="17" width="15.0"/>
    <col customWidth="1" min="18" max="27" width="11.38"/>
  </cols>
  <sheetData>
    <row r="1" ht="24.75" customHeight="1">
      <c r="A1" s="112" t="str">
        <f>'Bienes a adquirir'!A1:I1</f>
        <v>CONVOCATORIA ANR Innovación Tecnológica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21"/>
      <c r="S1" s="21"/>
      <c r="T1" s="21"/>
      <c r="U1" s="21"/>
      <c r="V1" s="21"/>
      <c r="W1" s="21"/>
      <c r="X1" s="21"/>
      <c r="Y1" s="21"/>
      <c r="Z1" s="215">
        <v>1.0</v>
      </c>
      <c r="AA1" s="41"/>
    </row>
    <row r="2" ht="24.7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31.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2.75" customHeigh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5.75" customHeight="1">
      <c r="A6" s="218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5.75" customHeight="1">
      <c r="A7" s="218" t="s">
        <v>98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2.75" customHeight="1">
      <c r="A8" s="219" t="s">
        <v>5</v>
      </c>
      <c r="B8" s="54"/>
      <c r="C8" s="220"/>
      <c r="D8" s="221" t="s">
        <v>99</v>
      </c>
      <c r="E8" s="70"/>
      <c r="F8" s="70"/>
      <c r="G8" s="70"/>
      <c r="H8" s="70"/>
      <c r="I8" s="222"/>
      <c r="J8" s="223" t="s">
        <v>100</v>
      </c>
      <c r="K8" s="70"/>
      <c r="L8" s="70"/>
      <c r="M8" s="70"/>
      <c r="N8" s="70"/>
      <c r="O8" s="71"/>
      <c r="P8" s="219" t="s">
        <v>18</v>
      </c>
      <c r="Q8" s="55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3.5" customHeight="1">
      <c r="A9" s="105"/>
      <c r="B9" s="34"/>
      <c r="C9" s="224"/>
      <c r="D9" s="225" t="s">
        <v>101</v>
      </c>
      <c r="E9" s="226"/>
      <c r="F9" s="227" t="s">
        <v>102</v>
      </c>
      <c r="G9" s="226"/>
      <c r="H9" s="227" t="s">
        <v>103</v>
      </c>
      <c r="I9" s="228"/>
      <c r="J9" s="229" t="s">
        <v>101</v>
      </c>
      <c r="K9" s="226"/>
      <c r="L9" s="230" t="s">
        <v>102</v>
      </c>
      <c r="M9" s="226"/>
      <c r="N9" s="230" t="s">
        <v>103</v>
      </c>
      <c r="O9" s="231"/>
      <c r="P9" s="105"/>
      <c r="Q9" s="106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2.75" customHeight="1">
      <c r="A10" s="232" t="s">
        <v>9</v>
      </c>
      <c r="B10" s="70"/>
      <c r="C10" s="222"/>
      <c r="D10" s="233">
        <f>'Bienes a adquirir'!H127</f>
        <v>0</v>
      </c>
      <c r="E10" s="234"/>
      <c r="F10" s="235">
        <f>'Bienes a adquirir'!I127</f>
        <v>0</v>
      </c>
      <c r="G10" s="234"/>
      <c r="H10" s="236">
        <f>IF(AND(D10="",F10=""),"",IF(AND(D10="",F10&gt;0),F10,IF(AND(D10&gt;0,F10=""),D10,D10+F10)))</f>
        <v>0</v>
      </c>
      <c r="I10" s="71"/>
      <c r="J10" s="237">
        <f t="shared" ref="J10:J14" si="1">P23</f>
        <v>0</v>
      </c>
      <c r="K10" s="234"/>
      <c r="L10" s="238">
        <f t="shared" ref="L10:L14" si="2">P33</f>
        <v>0</v>
      </c>
      <c r="M10" s="234"/>
      <c r="N10" s="239">
        <f t="shared" ref="N10:N16" si="3">IF(AND(J10="",L10=""),"",IF(AND(J10="",L10&gt;0),L10,IF(AND(J10&gt;0,L10=""),J10,J10+L10)))</f>
        <v>0</v>
      </c>
      <c r="O10" s="71"/>
      <c r="P10" s="240" t="str">
        <f t="shared" ref="P10:P14" si="4">IF(H10=0,"",IF(AND(D10=J10,F10=L10,H10=N10),"OK","NO COINCIDEN"))</f>
        <v/>
      </c>
      <c r="Q10" s="7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ht="12.75" customHeight="1">
      <c r="A11" s="241" t="s">
        <v>10</v>
      </c>
      <c r="B11" s="75"/>
      <c r="C11" s="242"/>
      <c r="D11" s="243">
        <f>'R. Humanos'!H84</f>
        <v>0</v>
      </c>
      <c r="E11" s="23"/>
      <c r="F11" s="244">
        <f>'R. Humanos'!J84</f>
        <v>0</v>
      </c>
      <c r="G11" s="23"/>
      <c r="H11" s="245">
        <f t="shared" ref="H11:H14" si="5">SUM(D11:G11)</f>
        <v>0</v>
      </c>
      <c r="I11" s="246"/>
      <c r="J11" s="247">
        <f t="shared" si="1"/>
        <v>0</v>
      </c>
      <c r="K11" s="23"/>
      <c r="L11" s="248">
        <f t="shared" si="2"/>
        <v>0</v>
      </c>
      <c r="M11" s="23"/>
      <c r="N11" s="249">
        <f t="shared" si="3"/>
        <v>0</v>
      </c>
      <c r="O11" s="76"/>
      <c r="P11" s="250" t="str">
        <f t="shared" si="4"/>
        <v/>
      </c>
      <c r="Q11" s="76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ht="12.75" customHeight="1">
      <c r="A12" s="241" t="s">
        <v>11</v>
      </c>
      <c r="B12" s="75"/>
      <c r="C12" s="242"/>
      <c r="D12" s="243">
        <f>Consultoria!J53</f>
        <v>0</v>
      </c>
      <c r="E12" s="23"/>
      <c r="F12" s="244">
        <f>Consultoria!L53</f>
        <v>0</v>
      </c>
      <c r="G12" s="23"/>
      <c r="H12" s="251">
        <f t="shared" si="5"/>
        <v>0</v>
      </c>
      <c r="I12" s="76"/>
      <c r="J12" s="247">
        <f t="shared" si="1"/>
        <v>0</v>
      </c>
      <c r="K12" s="23"/>
      <c r="L12" s="248">
        <f t="shared" si="2"/>
        <v>0</v>
      </c>
      <c r="M12" s="23"/>
      <c r="N12" s="249">
        <f t="shared" si="3"/>
        <v>0</v>
      </c>
      <c r="O12" s="76"/>
      <c r="P12" s="250" t="str">
        <f t="shared" si="4"/>
        <v/>
      </c>
      <c r="Q12" s="76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ht="12.75" customHeight="1">
      <c r="A13" s="241" t="s">
        <v>12</v>
      </c>
      <c r="B13" s="75"/>
      <c r="C13" s="242"/>
      <c r="D13" s="243">
        <f>'Materiales e Insumos'!J69</f>
        <v>0</v>
      </c>
      <c r="E13" s="23"/>
      <c r="F13" s="244">
        <f>'Materiales e Insumos'!L69</f>
        <v>0</v>
      </c>
      <c r="G13" s="23"/>
      <c r="H13" s="251">
        <f t="shared" si="5"/>
        <v>0</v>
      </c>
      <c r="I13" s="76"/>
      <c r="J13" s="247">
        <f t="shared" si="1"/>
        <v>0</v>
      </c>
      <c r="K13" s="23"/>
      <c r="L13" s="248">
        <f t="shared" si="2"/>
        <v>0</v>
      </c>
      <c r="M13" s="23"/>
      <c r="N13" s="249">
        <f t="shared" si="3"/>
        <v>0</v>
      </c>
      <c r="O13" s="76"/>
      <c r="P13" s="250" t="str">
        <f t="shared" si="4"/>
        <v/>
      </c>
      <c r="Q13" s="76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ht="13.5" customHeight="1">
      <c r="A14" s="241" t="s">
        <v>13</v>
      </c>
      <c r="B14" s="75"/>
      <c r="C14" s="242"/>
      <c r="D14" s="252">
        <f>'Otros Costos'!J61</f>
        <v>0</v>
      </c>
      <c r="E14" s="226"/>
      <c r="F14" s="253">
        <f>'Otros Costos'!K61</f>
        <v>0</v>
      </c>
      <c r="G14" s="226"/>
      <c r="H14" s="254">
        <f t="shared" si="5"/>
        <v>0</v>
      </c>
      <c r="I14" s="82"/>
      <c r="J14" s="255">
        <f t="shared" si="1"/>
        <v>0</v>
      </c>
      <c r="K14" s="256"/>
      <c r="L14" s="257">
        <f t="shared" si="2"/>
        <v>0</v>
      </c>
      <c r="M14" s="256"/>
      <c r="N14" s="258">
        <f t="shared" si="3"/>
        <v>0</v>
      </c>
      <c r="O14" s="82"/>
      <c r="P14" s="259" t="str">
        <f t="shared" si="4"/>
        <v/>
      </c>
      <c r="Q14" s="82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ht="13.5" customHeight="1">
      <c r="A15" s="260" t="s">
        <v>14</v>
      </c>
      <c r="B15" s="10"/>
      <c r="C15" s="160"/>
      <c r="D15" s="261" t="str">
        <f>IF(SUM(D10:E14)=0,"",SUM(D10:E14))</f>
        <v/>
      </c>
      <c r="E15" s="67"/>
      <c r="F15" s="262" t="str">
        <f>IF(SUM(F10:G14)=0,"",SUM(F10:G14))</f>
        <v/>
      </c>
      <c r="G15" s="67"/>
      <c r="H15" s="262" t="str">
        <f t="shared" ref="H15:H16" si="6">IF(AND(D15="",F15=""),"",IF(AND(D15="",F15&gt;0),F15,IF(AND(D15&gt;0,F15=""),D15,D15+F15)))</f>
        <v/>
      </c>
      <c r="I15" s="160"/>
      <c r="J15" s="263" t="str">
        <f>IF(SUM(J10:K14)=0,"",SUM(J10:K14))</f>
        <v/>
      </c>
      <c r="K15" s="264"/>
      <c r="L15" s="265" t="str">
        <f>IF(SUM(L10:M14)=0,"",SUM(L10:M14))</f>
        <v/>
      </c>
      <c r="M15" s="264"/>
      <c r="N15" s="265" t="str">
        <f t="shared" si="3"/>
        <v/>
      </c>
      <c r="O15" s="7"/>
      <c r="P15" s="266" t="str">
        <f>IF(H15="","",IF(AND(D15=J15,F15=L15,H15=N15),"OK","NO COINCIDEN"))</f>
        <v/>
      </c>
      <c r="Q15" s="1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ht="13.5" customHeight="1">
      <c r="A16" s="267" t="s">
        <v>15</v>
      </c>
      <c r="B16" s="81"/>
      <c r="C16" s="268"/>
      <c r="D16" s="269" t="str">
        <f>IF(SUM(H10:I14)=0,"",SUM(D10:E14)/SUM(H10:I14)*100)</f>
        <v/>
      </c>
      <c r="E16" s="256"/>
      <c r="F16" s="270" t="str">
        <f>IF(SUM(H10:I14)=0,"",SUM(F10:G14)/SUM(H10:I14)*100)</f>
        <v/>
      </c>
      <c r="G16" s="256"/>
      <c r="H16" s="270" t="str">
        <f t="shared" si="6"/>
        <v/>
      </c>
      <c r="I16" s="268"/>
      <c r="J16" s="271" t="str">
        <f>IF(SUM(N10:O14)=0,"",SUM(J10:K14)/SUM(N10:O14)*100)</f>
        <v/>
      </c>
      <c r="K16" s="256"/>
      <c r="L16" s="272" t="str">
        <f>IF(SUM(N10:O14)=0,"",SUM(L10:M14)/SUM(N10:O14)*100)</f>
        <v/>
      </c>
      <c r="M16" s="256"/>
      <c r="N16" s="272" t="str">
        <f t="shared" si="3"/>
        <v/>
      </c>
      <c r="O16" s="82"/>
      <c r="P16" s="273" t="str">
        <f>IF(N16="","",IF(AND(D16=J16,F16=L16,H16=N16),"OK","NO COINCIDEN"))</f>
        <v/>
      </c>
      <c r="Q16" s="82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ht="20.25" customHeight="1">
      <c r="A17" s="274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ht="20.25" customHeight="1">
      <c r="A18" s="274"/>
      <c r="B18" s="101"/>
      <c r="C18" s="36"/>
      <c r="D18" s="36"/>
      <c r="E18" s="36"/>
      <c r="F18" s="36"/>
      <c r="G18" s="36"/>
      <c r="H18" s="36"/>
      <c r="I18" s="36"/>
      <c r="J18" s="21"/>
      <c r="K18" s="36"/>
      <c r="L18" s="275"/>
      <c r="M18" s="36"/>
      <c r="N18" s="36"/>
      <c r="O18" s="21"/>
      <c r="P18" s="36"/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ht="21.0" customHeight="1">
      <c r="A20" s="61" t="s">
        <v>104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ht="12.75" customHeight="1">
      <c r="A21" s="276" t="s">
        <v>47</v>
      </c>
      <c r="B21" s="54"/>
      <c r="C21" s="55"/>
      <c r="D21" s="277" t="str">
        <f>IF(duracion="","Cronograma de Costos",IF(duracion&lt;=12,"Costo por mes de proyecto",IF(duracion&lt;=24,"Costo por Bimestre de Proyecto","Costo por Trimestre de Proyecto")))</f>
        <v>Cronograma de Costos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278" t="s">
        <v>14</v>
      </c>
      <c r="Q21" s="55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3.5" customHeight="1">
      <c r="A22" s="105"/>
      <c r="B22" s="34"/>
      <c r="C22" s="106"/>
      <c r="D22" s="279">
        <v>1.0</v>
      </c>
      <c r="E22" s="280">
        <v>2.0</v>
      </c>
      <c r="F22" s="280">
        <v>3.0</v>
      </c>
      <c r="G22" s="280">
        <v>4.0</v>
      </c>
      <c r="H22" s="280">
        <v>5.0</v>
      </c>
      <c r="I22" s="280">
        <v>6.0</v>
      </c>
      <c r="J22" s="280">
        <v>7.0</v>
      </c>
      <c r="K22" s="280">
        <v>8.0</v>
      </c>
      <c r="L22" s="280">
        <v>9.0</v>
      </c>
      <c r="M22" s="280">
        <v>10.0</v>
      </c>
      <c r="N22" s="280">
        <v>11.0</v>
      </c>
      <c r="O22" s="281">
        <v>12.0</v>
      </c>
      <c r="P22" s="105"/>
      <c r="Q22" s="106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4.25" customHeight="1">
      <c r="A23" s="282" t="s">
        <v>105</v>
      </c>
      <c r="B23" s="283"/>
      <c r="C23" s="246"/>
      <c r="D23" s="284">
        <f>'Bienes a adquirir'!H127</f>
        <v>0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5"/>
      <c r="O23" s="286"/>
      <c r="P23" s="233">
        <f t="shared" ref="P23:P27" si="7">SUM(D23:O23)</f>
        <v>0</v>
      </c>
      <c r="Q23" s="71"/>
      <c r="R23" s="45"/>
      <c r="S23" s="21"/>
      <c r="T23" s="21"/>
      <c r="U23" s="21"/>
      <c r="V23" s="21"/>
      <c r="W23" s="21"/>
      <c r="X23" s="21"/>
      <c r="Y23" s="21"/>
      <c r="Z23" s="21"/>
      <c r="AA23" s="21"/>
    </row>
    <row r="24" ht="12.75" customHeight="1">
      <c r="A24" s="287" t="s">
        <v>10</v>
      </c>
      <c r="B24" s="75"/>
      <c r="C24" s="76"/>
      <c r="D24" s="288">
        <f>'R. Humanos'!L80</f>
        <v>0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9"/>
      <c r="O24" s="290"/>
      <c r="P24" s="243">
        <f t="shared" si="7"/>
        <v>0</v>
      </c>
      <c r="Q24" s="76"/>
      <c r="R24" s="45"/>
      <c r="S24" s="21"/>
      <c r="T24" s="21"/>
      <c r="U24" s="21"/>
      <c r="V24" s="21"/>
      <c r="W24" s="21"/>
      <c r="X24" s="21"/>
      <c r="Y24" s="21"/>
      <c r="Z24" s="21"/>
      <c r="AA24" s="21"/>
    </row>
    <row r="25" ht="12.75" customHeight="1">
      <c r="A25" s="287" t="s">
        <v>106</v>
      </c>
      <c r="B25" s="75"/>
      <c r="C25" s="76"/>
      <c r="D25" s="288">
        <f>Consultoria!J53</f>
        <v>0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9"/>
      <c r="O25" s="290"/>
      <c r="P25" s="243">
        <f t="shared" si="7"/>
        <v>0</v>
      </c>
      <c r="Q25" s="76"/>
      <c r="R25" s="45"/>
      <c r="S25" s="21"/>
      <c r="T25" s="21"/>
      <c r="U25" s="21"/>
      <c r="V25" s="21"/>
      <c r="W25" s="21"/>
      <c r="X25" s="21"/>
      <c r="Y25" s="21"/>
      <c r="Z25" s="21"/>
      <c r="AA25" s="21"/>
    </row>
    <row r="26" ht="12.75" customHeight="1">
      <c r="A26" s="287" t="s">
        <v>12</v>
      </c>
      <c r="B26" s="75"/>
      <c r="C26" s="76"/>
      <c r="D26" s="288">
        <f>'Materiales e Insumos'!J69</f>
        <v>0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9"/>
      <c r="O26" s="290"/>
      <c r="P26" s="243">
        <f t="shared" si="7"/>
        <v>0</v>
      </c>
      <c r="Q26" s="76"/>
      <c r="R26" s="45"/>
      <c r="S26" s="21"/>
      <c r="T26" s="21"/>
      <c r="U26" s="21"/>
      <c r="V26" s="21"/>
      <c r="W26" s="21"/>
      <c r="X26" s="21"/>
      <c r="Y26" s="21"/>
      <c r="Z26" s="21"/>
      <c r="AA26" s="21"/>
    </row>
    <row r="27" ht="13.5" customHeight="1">
      <c r="A27" s="291" t="s">
        <v>13</v>
      </c>
      <c r="B27" s="292"/>
      <c r="C27" s="231"/>
      <c r="D27" s="293">
        <f>'Otros Costos'!J61</f>
        <v>0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4"/>
      <c r="O27" s="295"/>
      <c r="P27" s="296">
        <f t="shared" si="7"/>
        <v>0</v>
      </c>
      <c r="Q27" s="82"/>
      <c r="R27" s="45"/>
      <c r="S27" s="21"/>
      <c r="T27" s="21"/>
      <c r="U27" s="21"/>
      <c r="V27" s="21"/>
      <c r="W27" s="21"/>
      <c r="X27" s="21"/>
      <c r="Y27" s="21"/>
      <c r="Z27" s="21"/>
      <c r="AA27" s="21"/>
    </row>
    <row r="28" ht="15.75" customHeight="1">
      <c r="A28" s="297" t="s">
        <v>107</v>
      </c>
      <c r="B28" s="10"/>
      <c r="C28" s="11"/>
      <c r="D28" s="298">
        <f t="shared" ref="D28:O28" si="8">SUM(D23:D27)</f>
        <v>0</v>
      </c>
      <c r="E28" s="299">
        <f t="shared" si="8"/>
        <v>0</v>
      </c>
      <c r="F28" s="299">
        <f t="shared" si="8"/>
        <v>0</v>
      </c>
      <c r="G28" s="299">
        <f t="shared" si="8"/>
        <v>0</v>
      </c>
      <c r="H28" s="299">
        <f t="shared" si="8"/>
        <v>0</v>
      </c>
      <c r="I28" s="299">
        <f t="shared" si="8"/>
        <v>0</v>
      </c>
      <c r="J28" s="299">
        <f t="shared" si="8"/>
        <v>0</v>
      </c>
      <c r="K28" s="299">
        <f t="shared" si="8"/>
        <v>0</v>
      </c>
      <c r="L28" s="299">
        <f t="shared" si="8"/>
        <v>0</v>
      </c>
      <c r="M28" s="299">
        <f t="shared" si="8"/>
        <v>0</v>
      </c>
      <c r="N28" s="299">
        <f t="shared" si="8"/>
        <v>0</v>
      </c>
      <c r="O28" s="300">
        <f t="shared" si="8"/>
        <v>0</v>
      </c>
      <c r="P28" s="301">
        <f>SUM(P23:Q27)</f>
        <v>0</v>
      </c>
      <c r="Q28" s="1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21.0" customHeight="1">
      <c r="A30" s="61" t="s">
        <v>108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2.75" customHeight="1">
      <c r="A31" s="276" t="s">
        <v>47</v>
      </c>
      <c r="B31" s="54"/>
      <c r="C31" s="55"/>
      <c r="D31" s="277" t="str">
        <f>D21</f>
        <v>Cronograma de Costos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222"/>
      <c r="P31" s="278" t="s">
        <v>14</v>
      </c>
      <c r="Q31" s="55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3.5" customHeight="1">
      <c r="A32" s="105"/>
      <c r="B32" s="34"/>
      <c r="C32" s="106"/>
      <c r="D32" s="279">
        <v>1.0</v>
      </c>
      <c r="E32" s="280">
        <v>2.0</v>
      </c>
      <c r="F32" s="280">
        <v>3.0</v>
      </c>
      <c r="G32" s="280">
        <v>4.0</v>
      </c>
      <c r="H32" s="280">
        <v>5.0</v>
      </c>
      <c r="I32" s="280">
        <v>6.0</v>
      </c>
      <c r="J32" s="280">
        <v>7.0</v>
      </c>
      <c r="K32" s="280">
        <v>8.0</v>
      </c>
      <c r="L32" s="280">
        <v>9.0</v>
      </c>
      <c r="M32" s="280">
        <v>10.0</v>
      </c>
      <c r="N32" s="280">
        <v>11.0</v>
      </c>
      <c r="O32" s="302">
        <v>12.0</v>
      </c>
      <c r="P32" s="105"/>
      <c r="Q32" s="106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5.75" customHeight="1">
      <c r="A33" s="282" t="s">
        <v>105</v>
      </c>
      <c r="B33" s="283"/>
      <c r="C33" s="246"/>
      <c r="D33" s="284">
        <f>'Bienes a adquirir'!I127</f>
        <v>0</v>
      </c>
      <c r="E33" s="284"/>
      <c r="F33" s="284"/>
      <c r="G33" s="284"/>
      <c r="H33" s="284"/>
      <c r="I33" s="284"/>
      <c r="J33" s="284"/>
      <c r="K33" s="284"/>
      <c r="L33" s="284"/>
      <c r="M33" s="284"/>
      <c r="N33" s="285"/>
      <c r="O33" s="286"/>
      <c r="P33" s="303">
        <f t="shared" ref="P33:P37" si="9">SUM(D33:O33)</f>
        <v>0</v>
      </c>
      <c r="Q33" s="246"/>
      <c r="R33" s="45"/>
      <c r="S33" s="21"/>
      <c r="T33" s="21"/>
      <c r="U33" s="21"/>
      <c r="V33" s="21"/>
      <c r="W33" s="21"/>
      <c r="X33" s="21"/>
      <c r="Y33" s="21"/>
      <c r="Z33" s="21"/>
      <c r="AA33" s="21"/>
    </row>
    <row r="34" ht="12.75" customHeight="1">
      <c r="A34" s="287" t="s">
        <v>10</v>
      </c>
      <c r="B34" s="75"/>
      <c r="C34" s="76"/>
      <c r="D34" s="288">
        <f>'R. Humanos'!J84</f>
        <v>0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9"/>
      <c r="O34" s="290"/>
      <c r="P34" s="303">
        <f t="shared" si="9"/>
        <v>0</v>
      </c>
      <c r="Q34" s="246"/>
      <c r="R34" s="45"/>
      <c r="S34" s="21"/>
      <c r="T34" s="21"/>
      <c r="U34" s="21"/>
      <c r="V34" s="21"/>
      <c r="W34" s="21"/>
      <c r="X34" s="21"/>
      <c r="Y34" s="21"/>
      <c r="Z34" s="21"/>
      <c r="AA34" s="21"/>
    </row>
    <row r="35" ht="12.75" customHeight="1">
      <c r="A35" s="287" t="s">
        <v>106</v>
      </c>
      <c r="B35" s="75"/>
      <c r="C35" s="76"/>
      <c r="D35" s="288">
        <f>Consultoria!L53</f>
        <v>0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290"/>
      <c r="P35" s="303">
        <f t="shared" si="9"/>
        <v>0</v>
      </c>
      <c r="Q35" s="246"/>
      <c r="R35" s="45"/>
      <c r="S35" s="21"/>
      <c r="T35" s="21"/>
      <c r="U35" s="21"/>
      <c r="V35" s="21"/>
      <c r="W35" s="21"/>
      <c r="X35" s="21"/>
      <c r="Y35" s="21"/>
      <c r="Z35" s="21"/>
      <c r="AA35" s="21"/>
    </row>
    <row r="36" ht="12.75" customHeight="1">
      <c r="A36" s="287" t="s">
        <v>12</v>
      </c>
      <c r="B36" s="75"/>
      <c r="C36" s="76"/>
      <c r="D36" s="288">
        <f>'Materiales e Insumos'!L69</f>
        <v>0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9"/>
      <c r="O36" s="290"/>
      <c r="P36" s="303">
        <f t="shared" si="9"/>
        <v>0</v>
      </c>
      <c r="Q36" s="246"/>
      <c r="R36" s="45"/>
      <c r="S36" s="21"/>
      <c r="T36" s="21"/>
      <c r="U36" s="21"/>
      <c r="V36" s="21"/>
      <c r="W36" s="21"/>
      <c r="X36" s="21"/>
      <c r="Y36" s="21"/>
      <c r="Z36" s="21"/>
      <c r="AA36" s="21"/>
    </row>
    <row r="37" ht="13.5" customHeight="1">
      <c r="A37" s="291" t="s">
        <v>13</v>
      </c>
      <c r="B37" s="292"/>
      <c r="C37" s="231"/>
      <c r="D37" s="293">
        <f>'Otros Costos'!K61</f>
        <v>0</v>
      </c>
      <c r="E37" s="293"/>
      <c r="F37" s="293"/>
      <c r="G37" s="293"/>
      <c r="H37" s="293"/>
      <c r="I37" s="293"/>
      <c r="J37" s="293"/>
      <c r="K37" s="293"/>
      <c r="L37" s="293"/>
      <c r="M37" s="293"/>
      <c r="N37" s="294"/>
      <c r="O37" s="295"/>
      <c r="P37" s="304">
        <f t="shared" si="9"/>
        <v>0</v>
      </c>
      <c r="Q37" s="115"/>
      <c r="R37" s="45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97" t="s">
        <v>107</v>
      </c>
      <c r="B38" s="10"/>
      <c r="C38" s="11"/>
      <c r="D38" s="298">
        <f t="shared" ref="D38:O38" si="10">SUM(D33:D37)</f>
        <v>0</v>
      </c>
      <c r="E38" s="299">
        <f t="shared" si="10"/>
        <v>0</v>
      </c>
      <c r="F38" s="299">
        <f t="shared" si="10"/>
        <v>0</v>
      </c>
      <c r="G38" s="299">
        <f t="shared" si="10"/>
        <v>0</v>
      </c>
      <c r="H38" s="299">
        <f t="shared" si="10"/>
        <v>0</v>
      </c>
      <c r="I38" s="299">
        <f t="shared" si="10"/>
        <v>0</v>
      </c>
      <c r="J38" s="299">
        <f t="shared" si="10"/>
        <v>0</v>
      </c>
      <c r="K38" s="299">
        <f t="shared" si="10"/>
        <v>0</v>
      </c>
      <c r="L38" s="299">
        <f t="shared" si="10"/>
        <v>0</v>
      </c>
      <c r="M38" s="299">
        <f t="shared" si="10"/>
        <v>0</v>
      </c>
      <c r="N38" s="299">
        <f t="shared" si="10"/>
        <v>0</v>
      </c>
      <c r="O38" s="300">
        <f t="shared" si="10"/>
        <v>0</v>
      </c>
      <c r="P38" s="301">
        <f>SUM(P33:Q37)</f>
        <v>0</v>
      </c>
      <c r="Q38" s="1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21.0" customHeight="1">
      <c r="A40" s="61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2.75" customHeight="1">
      <c r="A41" s="276" t="s">
        <v>47</v>
      </c>
      <c r="B41" s="54"/>
      <c r="C41" s="55"/>
      <c r="D41" s="277" t="str">
        <f>D31</f>
        <v>Cronograma de Costos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222"/>
      <c r="P41" s="278" t="s">
        <v>14</v>
      </c>
      <c r="Q41" s="55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3.5" customHeight="1">
      <c r="A42" s="105"/>
      <c r="B42" s="34"/>
      <c r="C42" s="106"/>
      <c r="D42" s="279">
        <v>1.0</v>
      </c>
      <c r="E42" s="280">
        <v>2.0</v>
      </c>
      <c r="F42" s="280">
        <v>3.0</v>
      </c>
      <c r="G42" s="280">
        <v>4.0</v>
      </c>
      <c r="H42" s="280">
        <v>5.0</v>
      </c>
      <c r="I42" s="280">
        <v>6.0</v>
      </c>
      <c r="J42" s="280">
        <v>7.0</v>
      </c>
      <c r="K42" s="280">
        <v>8.0</v>
      </c>
      <c r="L42" s="280">
        <v>9.0</v>
      </c>
      <c r="M42" s="280">
        <v>10.0</v>
      </c>
      <c r="N42" s="280">
        <v>11.0</v>
      </c>
      <c r="O42" s="302">
        <v>12.0</v>
      </c>
      <c r="P42" s="105"/>
      <c r="Q42" s="106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82" t="s">
        <v>105</v>
      </c>
      <c r="B43" s="283"/>
      <c r="C43" s="246"/>
      <c r="D43" s="305" t="str">
        <f t="shared" ref="D43:O43" si="11">IF(D23+D33=0,"",D23+D33)</f>
        <v/>
      </c>
      <c r="E43" s="305" t="str">
        <f t="shared" si="11"/>
        <v/>
      </c>
      <c r="F43" s="305" t="str">
        <f t="shared" si="11"/>
        <v/>
      </c>
      <c r="G43" s="305" t="str">
        <f t="shared" si="11"/>
        <v/>
      </c>
      <c r="H43" s="305" t="str">
        <f t="shared" si="11"/>
        <v/>
      </c>
      <c r="I43" s="305" t="str">
        <f t="shared" si="11"/>
        <v/>
      </c>
      <c r="J43" s="305" t="str">
        <f t="shared" si="11"/>
        <v/>
      </c>
      <c r="K43" s="305" t="str">
        <f t="shared" si="11"/>
        <v/>
      </c>
      <c r="L43" s="305" t="str">
        <f t="shared" si="11"/>
        <v/>
      </c>
      <c r="M43" s="305" t="str">
        <f t="shared" si="11"/>
        <v/>
      </c>
      <c r="N43" s="305" t="str">
        <f t="shared" si="11"/>
        <v/>
      </c>
      <c r="O43" s="305" t="str">
        <f t="shared" si="11"/>
        <v/>
      </c>
      <c r="P43" s="303">
        <f t="shared" ref="P43:P47" si="13">SUM(D43:O43)</f>
        <v>0</v>
      </c>
      <c r="Q43" s="246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2.75" customHeight="1">
      <c r="A44" s="287" t="s">
        <v>10</v>
      </c>
      <c r="B44" s="75"/>
      <c r="C44" s="76"/>
      <c r="D44" s="305" t="str">
        <f t="shared" ref="D44:O44" si="12">IF(D24+D34=0,"",D24+D34)</f>
        <v/>
      </c>
      <c r="E44" s="305" t="str">
        <f t="shared" si="12"/>
        <v/>
      </c>
      <c r="F44" s="305" t="str">
        <f t="shared" si="12"/>
        <v/>
      </c>
      <c r="G44" s="305" t="str">
        <f t="shared" si="12"/>
        <v/>
      </c>
      <c r="H44" s="305" t="str">
        <f t="shared" si="12"/>
        <v/>
      </c>
      <c r="I44" s="305" t="str">
        <f t="shared" si="12"/>
        <v/>
      </c>
      <c r="J44" s="305" t="str">
        <f t="shared" si="12"/>
        <v/>
      </c>
      <c r="K44" s="305" t="str">
        <f t="shared" si="12"/>
        <v/>
      </c>
      <c r="L44" s="305" t="str">
        <f t="shared" si="12"/>
        <v/>
      </c>
      <c r="M44" s="305" t="str">
        <f t="shared" si="12"/>
        <v/>
      </c>
      <c r="N44" s="305" t="str">
        <f t="shared" si="12"/>
        <v/>
      </c>
      <c r="O44" s="305" t="str">
        <f t="shared" si="12"/>
        <v/>
      </c>
      <c r="P44" s="303">
        <f t="shared" si="13"/>
        <v>0</v>
      </c>
      <c r="Q44" s="246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2.75" customHeight="1">
      <c r="A45" s="287" t="s">
        <v>106</v>
      </c>
      <c r="B45" s="75"/>
      <c r="C45" s="76"/>
      <c r="D45" s="305" t="str">
        <f t="shared" ref="D45:O45" si="14">IF(D25+D35=0,"",D25+D35)</f>
        <v/>
      </c>
      <c r="E45" s="305" t="str">
        <f t="shared" si="14"/>
        <v/>
      </c>
      <c r="F45" s="305" t="str">
        <f t="shared" si="14"/>
        <v/>
      </c>
      <c r="G45" s="305" t="str">
        <f t="shared" si="14"/>
        <v/>
      </c>
      <c r="H45" s="305" t="str">
        <f t="shared" si="14"/>
        <v/>
      </c>
      <c r="I45" s="305" t="str">
        <f t="shared" si="14"/>
        <v/>
      </c>
      <c r="J45" s="305" t="str">
        <f t="shared" si="14"/>
        <v/>
      </c>
      <c r="K45" s="305" t="str">
        <f t="shared" si="14"/>
        <v/>
      </c>
      <c r="L45" s="305" t="str">
        <f t="shared" si="14"/>
        <v/>
      </c>
      <c r="M45" s="305" t="str">
        <f t="shared" si="14"/>
        <v/>
      </c>
      <c r="N45" s="305" t="str">
        <f t="shared" si="14"/>
        <v/>
      </c>
      <c r="O45" s="305" t="str">
        <f t="shared" si="14"/>
        <v/>
      </c>
      <c r="P45" s="303">
        <f t="shared" si="13"/>
        <v>0</v>
      </c>
      <c r="Q45" s="246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2.75" customHeight="1">
      <c r="A46" s="287" t="s">
        <v>12</v>
      </c>
      <c r="B46" s="75"/>
      <c r="C46" s="76"/>
      <c r="D46" s="305" t="str">
        <f t="shared" ref="D46:O46" si="15">IF(D26+D36=0,"",D26+D36)</f>
        <v/>
      </c>
      <c r="E46" s="305" t="str">
        <f t="shared" si="15"/>
        <v/>
      </c>
      <c r="F46" s="305" t="str">
        <f t="shared" si="15"/>
        <v/>
      </c>
      <c r="G46" s="305" t="str">
        <f t="shared" si="15"/>
        <v/>
      </c>
      <c r="H46" s="305" t="str">
        <f t="shared" si="15"/>
        <v/>
      </c>
      <c r="I46" s="305" t="str">
        <f t="shared" si="15"/>
        <v/>
      </c>
      <c r="J46" s="305" t="str">
        <f t="shared" si="15"/>
        <v/>
      </c>
      <c r="K46" s="305" t="str">
        <f t="shared" si="15"/>
        <v/>
      </c>
      <c r="L46" s="305" t="str">
        <f t="shared" si="15"/>
        <v/>
      </c>
      <c r="M46" s="305" t="str">
        <f t="shared" si="15"/>
        <v/>
      </c>
      <c r="N46" s="305" t="str">
        <f t="shared" si="15"/>
        <v/>
      </c>
      <c r="O46" s="305" t="str">
        <f t="shared" si="15"/>
        <v/>
      </c>
      <c r="P46" s="303">
        <f t="shared" si="13"/>
        <v>0</v>
      </c>
      <c r="Q46" s="246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3.5" customHeight="1">
      <c r="A47" s="291" t="s">
        <v>13</v>
      </c>
      <c r="B47" s="292"/>
      <c r="C47" s="231"/>
      <c r="D47" s="305" t="str">
        <f t="shared" ref="D47:O47" si="16">IF(D27+D37=0,"",D27+D37)</f>
        <v/>
      </c>
      <c r="E47" s="305" t="str">
        <f t="shared" si="16"/>
        <v/>
      </c>
      <c r="F47" s="305" t="str">
        <f t="shared" si="16"/>
        <v/>
      </c>
      <c r="G47" s="305" t="str">
        <f t="shared" si="16"/>
        <v/>
      </c>
      <c r="H47" s="305" t="str">
        <f t="shared" si="16"/>
        <v/>
      </c>
      <c r="I47" s="305" t="str">
        <f t="shared" si="16"/>
        <v/>
      </c>
      <c r="J47" s="305" t="str">
        <f t="shared" si="16"/>
        <v/>
      </c>
      <c r="K47" s="305" t="str">
        <f t="shared" si="16"/>
        <v/>
      </c>
      <c r="L47" s="305" t="str">
        <f t="shared" si="16"/>
        <v/>
      </c>
      <c r="M47" s="305" t="str">
        <f t="shared" si="16"/>
        <v/>
      </c>
      <c r="N47" s="305" t="str">
        <f t="shared" si="16"/>
        <v/>
      </c>
      <c r="O47" s="305" t="str">
        <f t="shared" si="16"/>
        <v/>
      </c>
      <c r="P47" s="304">
        <f t="shared" si="13"/>
        <v>0</v>
      </c>
      <c r="Q47" s="115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97" t="s">
        <v>107</v>
      </c>
      <c r="B48" s="10"/>
      <c r="C48" s="11"/>
      <c r="D48" s="298">
        <f t="shared" ref="D48:O48" si="17">SUM(D43:D47)</f>
        <v>0</v>
      </c>
      <c r="E48" s="299">
        <f t="shared" si="17"/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299">
        <f t="shared" si="17"/>
        <v>0</v>
      </c>
      <c r="J48" s="299">
        <f t="shared" si="17"/>
        <v>0</v>
      </c>
      <c r="K48" s="299">
        <f t="shared" si="17"/>
        <v>0</v>
      </c>
      <c r="L48" s="299">
        <f t="shared" si="17"/>
        <v>0</v>
      </c>
      <c r="M48" s="299">
        <f t="shared" si="17"/>
        <v>0</v>
      </c>
      <c r="N48" s="299">
        <f t="shared" si="17"/>
        <v>0</v>
      </c>
      <c r="O48" s="306">
        <f t="shared" si="17"/>
        <v>0</v>
      </c>
      <c r="P48" s="301">
        <f>SUM(P43:Q47)</f>
        <v>0</v>
      </c>
      <c r="Q48" s="1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9.0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33.0" customHeight="1">
      <c r="A50" s="307" t="s">
        <v>110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</sheetData>
  <mergeCells count="120">
    <mergeCell ref="N12:O12"/>
    <mergeCell ref="P12:Q12"/>
    <mergeCell ref="D13:E13"/>
    <mergeCell ref="F13:G13"/>
    <mergeCell ref="H13:I13"/>
    <mergeCell ref="J13:K13"/>
    <mergeCell ref="L13:M13"/>
    <mergeCell ref="N13:O13"/>
    <mergeCell ref="P13:Q13"/>
    <mergeCell ref="A11:C11"/>
    <mergeCell ref="A12:C12"/>
    <mergeCell ref="D12:E12"/>
    <mergeCell ref="F12:G12"/>
    <mergeCell ref="H12:I12"/>
    <mergeCell ref="J12:K12"/>
    <mergeCell ref="L12:M12"/>
    <mergeCell ref="A13:C13"/>
    <mergeCell ref="A14:C14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N15:O15"/>
    <mergeCell ref="P15:Q15"/>
    <mergeCell ref="A15:C15"/>
    <mergeCell ref="A16:C16"/>
    <mergeCell ref="D16:E16"/>
    <mergeCell ref="F16:G16"/>
    <mergeCell ref="H16:I16"/>
    <mergeCell ref="J16:K16"/>
    <mergeCell ref="L16:M16"/>
    <mergeCell ref="A23:C23"/>
    <mergeCell ref="A24:C24"/>
    <mergeCell ref="A25:C25"/>
    <mergeCell ref="N16:O16"/>
    <mergeCell ref="P16:Q16"/>
    <mergeCell ref="A20:Q20"/>
    <mergeCell ref="A21:C22"/>
    <mergeCell ref="D21:O21"/>
    <mergeCell ref="P21:Q22"/>
    <mergeCell ref="P23:Q23"/>
    <mergeCell ref="P24:Q24"/>
    <mergeCell ref="P25:Q25"/>
    <mergeCell ref="A26:C26"/>
    <mergeCell ref="P26:Q26"/>
    <mergeCell ref="A27:C27"/>
    <mergeCell ref="P27:Q27"/>
    <mergeCell ref="P28:Q28"/>
    <mergeCell ref="A28:C28"/>
    <mergeCell ref="A30:Q30"/>
    <mergeCell ref="A31:C32"/>
    <mergeCell ref="D31:O31"/>
    <mergeCell ref="P31:Q32"/>
    <mergeCell ref="A33:C33"/>
    <mergeCell ref="A34:C34"/>
    <mergeCell ref="P33:Q33"/>
    <mergeCell ref="P34:Q34"/>
    <mergeCell ref="A35:C35"/>
    <mergeCell ref="P35:Q35"/>
    <mergeCell ref="A36:C36"/>
    <mergeCell ref="P36:Q36"/>
    <mergeCell ref="P37:Q37"/>
    <mergeCell ref="P43:Q43"/>
    <mergeCell ref="P44:Q44"/>
    <mergeCell ref="P41:Q42"/>
    <mergeCell ref="P45:Q45"/>
    <mergeCell ref="A46:C46"/>
    <mergeCell ref="P46:Q46"/>
    <mergeCell ref="A47:C47"/>
    <mergeCell ref="P47:Q47"/>
    <mergeCell ref="A48:C48"/>
    <mergeCell ref="P48:Q48"/>
    <mergeCell ref="A50:Q50"/>
    <mergeCell ref="P38:Q38"/>
    <mergeCell ref="A40:Q40"/>
    <mergeCell ref="A41:C42"/>
    <mergeCell ref="D41:O41"/>
    <mergeCell ref="A43:C43"/>
    <mergeCell ref="A44:C44"/>
    <mergeCell ref="A45:C45"/>
    <mergeCell ref="J8:O8"/>
    <mergeCell ref="P8:Q9"/>
    <mergeCell ref="J9:K9"/>
    <mergeCell ref="L9:M9"/>
    <mergeCell ref="N9:O9"/>
    <mergeCell ref="A1:Q1"/>
    <mergeCell ref="A2:Q2"/>
    <mergeCell ref="A3:Q3"/>
    <mergeCell ref="A6:Q6"/>
    <mergeCell ref="A7:Q7"/>
    <mergeCell ref="A8:C9"/>
    <mergeCell ref="D8:I8"/>
    <mergeCell ref="H9:I9"/>
    <mergeCell ref="L10:M10"/>
    <mergeCell ref="N10:O10"/>
    <mergeCell ref="P10:Q10"/>
    <mergeCell ref="D9:E9"/>
    <mergeCell ref="F9:G9"/>
    <mergeCell ref="A10:C10"/>
    <mergeCell ref="D10:E10"/>
    <mergeCell ref="F10:G10"/>
    <mergeCell ref="H10:I10"/>
    <mergeCell ref="J10:K10"/>
    <mergeCell ref="D11:E11"/>
    <mergeCell ref="F11:G11"/>
    <mergeCell ref="H11:I11"/>
    <mergeCell ref="J11:K11"/>
    <mergeCell ref="L11:M11"/>
    <mergeCell ref="N11:O11"/>
    <mergeCell ref="P11:Q11"/>
    <mergeCell ref="N14:O14"/>
    <mergeCell ref="P14:Q14"/>
    <mergeCell ref="A37:C37"/>
    <mergeCell ref="A38:C3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6.63"/>
    <col customWidth="1" min="2" max="2" width="15.0"/>
    <col customWidth="1" min="3" max="3" width="156.88"/>
    <col customWidth="1" min="4" max="4" width="13.88"/>
    <col customWidth="1" min="5" max="5" width="15.38"/>
    <col customWidth="1" min="6" max="11" width="11.38"/>
    <col customWidth="1" min="12" max="26" width="10.0"/>
  </cols>
  <sheetData>
    <row r="1" ht="24.75" customHeight="1">
      <c r="A1" s="112" t="str">
        <f>'Bienes a adquirir'!A1:I1</f>
        <v>CONVOCATORIA ANR Innovación Tecnológica 2022</v>
      </c>
      <c r="B1" s="10"/>
      <c r="C1" s="10"/>
      <c r="D1" s="10"/>
      <c r="E1" s="1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0.25" customHeight="1">
      <c r="A2" s="59" t="str">
        <f>'Bienes a adquirir'!A2:I2</f>
        <v>Memoria técnica del proyecto</v>
      </c>
      <c r="B2" s="10"/>
      <c r="C2" s="10"/>
      <c r="D2" s="10"/>
      <c r="E2" s="1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3.5" customHeight="1">
      <c r="A3" s="60" t="str">
        <f>'Bienes a adquirir'!A3:I3</f>
        <v>EMPRESA: </v>
      </c>
      <c r="B3" s="10"/>
      <c r="C3" s="10"/>
      <c r="D3" s="10"/>
      <c r="E3" s="1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5.0" customHeight="1">
      <c r="A4" s="308"/>
      <c r="B4" s="101"/>
      <c r="C4" s="21"/>
      <c r="D4" s="21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35.25" customHeight="1">
      <c r="A5" s="309" t="s">
        <v>111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8.0" customHeight="1">
      <c r="A6" s="51" t="s">
        <v>112</v>
      </c>
      <c r="D6" s="51"/>
      <c r="E6" s="51"/>
      <c r="F6" s="51"/>
      <c r="G6" s="51"/>
      <c r="H6" s="51"/>
      <c r="I6" s="51"/>
      <c r="J6" s="51"/>
      <c r="K6" s="5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101"/>
      <c r="B7" s="10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3.5" customHeight="1">
      <c r="A8" s="101"/>
      <c r="B8" s="10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1.0" customHeight="1">
      <c r="A9" s="61" t="s">
        <v>113</v>
      </c>
      <c r="B9" s="10"/>
      <c r="C9" s="10"/>
      <c r="D9" s="10"/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3.5" customHeight="1">
      <c r="A10" s="3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6.25" customHeight="1">
      <c r="A11" s="311" t="s">
        <v>114</v>
      </c>
      <c r="B11" s="234"/>
      <c r="C11" s="312" t="s">
        <v>47</v>
      </c>
      <c r="D11" s="313" t="s">
        <v>115</v>
      </c>
      <c r="E11" s="314" t="s">
        <v>116</v>
      </c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4.75" customHeight="1">
      <c r="A12" s="315" t="s">
        <v>117</v>
      </c>
      <c r="B12" s="23"/>
      <c r="C12" s="316"/>
      <c r="D12" s="317"/>
      <c r="E12" s="318"/>
      <c r="F12" s="101"/>
      <c r="G12" s="101"/>
      <c r="H12" s="101"/>
      <c r="I12" s="101"/>
      <c r="J12" s="101"/>
      <c r="K12" s="10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4.75" customHeight="1">
      <c r="A13" s="315" t="s">
        <v>118</v>
      </c>
      <c r="B13" s="23"/>
      <c r="C13" s="319"/>
      <c r="D13" s="317"/>
      <c r="E13" s="31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4.75" customHeight="1">
      <c r="A14" s="315" t="s">
        <v>119</v>
      </c>
      <c r="B14" s="23"/>
      <c r="C14" s="316"/>
      <c r="D14" s="317"/>
      <c r="E14" s="3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4.75" customHeight="1">
      <c r="A15" s="315" t="s">
        <v>120</v>
      </c>
      <c r="B15" s="23"/>
      <c r="C15" s="316"/>
      <c r="D15" s="317"/>
      <c r="E15" s="3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4.75" customHeight="1">
      <c r="A16" s="315" t="s">
        <v>121</v>
      </c>
      <c r="B16" s="23"/>
      <c r="C16" s="316"/>
      <c r="D16" s="317"/>
      <c r="E16" s="3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4.75" customHeight="1">
      <c r="A17" s="315" t="s">
        <v>122</v>
      </c>
      <c r="B17" s="23"/>
      <c r="C17" s="316"/>
      <c r="D17" s="317"/>
      <c r="E17" s="31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4.75" customHeight="1">
      <c r="A18" s="315" t="s">
        <v>123</v>
      </c>
      <c r="B18" s="23"/>
      <c r="C18" s="316"/>
      <c r="D18" s="317"/>
      <c r="E18" s="3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4.75" customHeight="1">
      <c r="A19" s="315" t="s">
        <v>124</v>
      </c>
      <c r="B19" s="23"/>
      <c r="C19" s="316"/>
      <c r="D19" s="317"/>
      <c r="E19" s="3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4.75" customHeight="1">
      <c r="A20" s="315" t="s">
        <v>125</v>
      </c>
      <c r="B20" s="23"/>
      <c r="C20" s="316"/>
      <c r="D20" s="317"/>
      <c r="E20" s="3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24.75" customHeight="1">
      <c r="A21" s="320" t="s">
        <v>126</v>
      </c>
      <c r="B21" s="256"/>
      <c r="C21" s="321"/>
      <c r="D21" s="322"/>
      <c r="E21" s="3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5.25" customHeight="1">
      <c r="A22" s="101"/>
      <c r="B22" s="10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3.5" customHeight="1">
      <c r="A23" s="274" t="str">
        <f>IF(AND(C12&lt;&gt;"",D12&lt;&gt;"",E12&lt;&gt;"",C28&lt;&gt;"",D28&lt;&gt;"",E28&lt;&gt;"")=TRUE,"","COMPLETAR CUADROS 11.10 y 11.11")</f>
        <v>COMPLETAR CUADROS 11.10 y 11.11</v>
      </c>
      <c r="B23" s="10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5.25" customHeight="1">
      <c r="A24" s="101"/>
      <c r="B24" s="10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1.0" customHeight="1">
      <c r="A25" s="61" t="s">
        <v>127</v>
      </c>
      <c r="B25" s="10"/>
      <c r="C25" s="10"/>
      <c r="D25" s="10"/>
      <c r="E25" s="1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3.5" customHeight="1">
      <c r="A26" s="3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30.0" customHeight="1">
      <c r="A27" s="324" t="s">
        <v>114</v>
      </c>
      <c r="B27" s="313" t="s">
        <v>128</v>
      </c>
      <c r="C27" s="312" t="s">
        <v>47</v>
      </c>
      <c r="D27" s="313" t="s">
        <v>115</v>
      </c>
      <c r="E27" s="314" t="s">
        <v>116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4.75" customHeight="1">
      <c r="A28" s="325" t="s">
        <v>117</v>
      </c>
      <c r="B28" s="326">
        <v>1.0</v>
      </c>
      <c r="C28" s="316"/>
      <c r="D28" s="327"/>
      <c r="E28" s="3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24.75" customHeight="1">
      <c r="A29" s="325" t="s">
        <v>117</v>
      </c>
      <c r="B29" s="326">
        <v>2.0</v>
      </c>
      <c r="C29" s="316"/>
      <c r="D29" s="327"/>
      <c r="E29" s="3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24.75" customHeight="1">
      <c r="A30" s="325" t="s">
        <v>117</v>
      </c>
      <c r="B30" s="326">
        <v>3.0</v>
      </c>
      <c r="C30" s="316"/>
      <c r="D30" s="327"/>
      <c r="E30" s="32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24.75" customHeight="1">
      <c r="A31" s="325" t="s">
        <v>117</v>
      </c>
      <c r="B31" s="326">
        <v>4.0</v>
      </c>
      <c r="C31" s="316"/>
      <c r="D31" s="327"/>
      <c r="E31" s="32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24.75" customHeight="1">
      <c r="A32" s="325" t="s">
        <v>117</v>
      </c>
      <c r="B32" s="326">
        <v>5.0</v>
      </c>
      <c r="C32" s="316"/>
      <c r="D32" s="327"/>
      <c r="E32" s="32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24.75" customHeight="1">
      <c r="A33" s="325" t="s">
        <v>118</v>
      </c>
      <c r="B33" s="326">
        <v>1.0</v>
      </c>
      <c r="C33" s="319"/>
      <c r="D33" s="327"/>
      <c r="E33" s="32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24.75" customHeight="1">
      <c r="A34" s="325" t="s">
        <v>118</v>
      </c>
      <c r="B34" s="326">
        <v>2.0</v>
      </c>
      <c r="C34" s="316"/>
      <c r="D34" s="327"/>
      <c r="E34" s="32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24.75" customHeight="1">
      <c r="A35" s="325" t="s">
        <v>118</v>
      </c>
      <c r="B35" s="326">
        <v>3.0</v>
      </c>
      <c r="C35" s="316"/>
      <c r="D35" s="327"/>
      <c r="E35" s="32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24.75" customHeight="1">
      <c r="A36" s="325" t="s">
        <v>118</v>
      </c>
      <c r="B36" s="326">
        <v>4.0</v>
      </c>
      <c r="C36" s="316"/>
      <c r="D36" s="327"/>
      <c r="E36" s="32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24.75" customHeight="1">
      <c r="A37" s="325" t="s">
        <v>118</v>
      </c>
      <c r="B37" s="326">
        <v>5.0</v>
      </c>
      <c r="C37" s="316"/>
      <c r="D37" s="327"/>
      <c r="E37" s="32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24.75" customHeight="1">
      <c r="A38" s="325" t="s">
        <v>119</v>
      </c>
      <c r="B38" s="326">
        <v>1.0</v>
      </c>
      <c r="C38" s="316"/>
      <c r="D38" s="327"/>
      <c r="E38" s="32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24.75" customHeight="1">
      <c r="A39" s="325" t="s">
        <v>119</v>
      </c>
      <c r="B39" s="326">
        <v>2.0</v>
      </c>
      <c r="C39" s="316"/>
      <c r="D39" s="327"/>
      <c r="E39" s="32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24.75" customHeight="1">
      <c r="A40" s="325" t="s">
        <v>119</v>
      </c>
      <c r="B40" s="326">
        <v>3.0</v>
      </c>
      <c r="C40" s="316"/>
      <c r="D40" s="327"/>
      <c r="E40" s="32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24.75" customHeight="1">
      <c r="A41" s="325" t="s">
        <v>119</v>
      </c>
      <c r="B41" s="326">
        <v>4.0</v>
      </c>
      <c r="C41" s="316"/>
      <c r="D41" s="327"/>
      <c r="E41" s="32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24.75" customHeight="1">
      <c r="A42" s="325" t="s">
        <v>119</v>
      </c>
      <c r="B42" s="326">
        <v>5.0</v>
      </c>
      <c r="C42" s="316"/>
      <c r="D42" s="327"/>
      <c r="E42" s="32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24.75" customHeight="1">
      <c r="A43" s="325" t="s">
        <v>120</v>
      </c>
      <c r="B43" s="326">
        <v>1.0</v>
      </c>
      <c r="C43" s="316"/>
      <c r="D43" s="327"/>
      <c r="E43" s="32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24.75" customHeight="1">
      <c r="A44" s="325" t="s">
        <v>120</v>
      </c>
      <c r="B44" s="326">
        <v>2.0</v>
      </c>
      <c r="C44" s="316"/>
      <c r="D44" s="327"/>
      <c r="E44" s="32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24.75" customHeight="1">
      <c r="A45" s="325" t="s">
        <v>120</v>
      </c>
      <c r="B45" s="326">
        <v>3.0</v>
      </c>
      <c r="C45" s="316"/>
      <c r="D45" s="327"/>
      <c r="E45" s="32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24.75" customHeight="1">
      <c r="A46" s="325" t="s">
        <v>120</v>
      </c>
      <c r="B46" s="326">
        <v>4.0</v>
      </c>
      <c r="C46" s="316"/>
      <c r="D46" s="327"/>
      <c r="E46" s="32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24.75" customHeight="1">
      <c r="A47" s="325" t="s">
        <v>120</v>
      </c>
      <c r="B47" s="326">
        <v>5.0</v>
      </c>
      <c r="C47" s="316"/>
      <c r="D47" s="327"/>
      <c r="E47" s="32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24.75" customHeight="1">
      <c r="A48" s="325" t="s">
        <v>121</v>
      </c>
      <c r="B48" s="326">
        <v>1.0</v>
      </c>
      <c r="C48" s="316"/>
      <c r="D48" s="327"/>
      <c r="E48" s="32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24.75" customHeight="1">
      <c r="A49" s="325" t="s">
        <v>121</v>
      </c>
      <c r="B49" s="326">
        <v>2.0</v>
      </c>
      <c r="C49" s="316"/>
      <c r="D49" s="327"/>
      <c r="E49" s="328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24.75" customHeight="1">
      <c r="A50" s="325" t="s">
        <v>121</v>
      </c>
      <c r="B50" s="326">
        <v>3.0</v>
      </c>
      <c r="C50" s="316"/>
      <c r="D50" s="327"/>
      <c r="E50" s="328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24.75" customHeight="1">
      <c r="A51" s="325" t="s">
        <v>121</v>
      </c>
      <c r="B51" s="326">
        <v>4.0</v>
      </c>
      <c r="C51" s="316"/>
      <c r="D51" s="327"/>
      <c r="E51" s="32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24.75" customHeight="1">
      <c r="A52" s="325" t="s">
        <v>121</v>
      </c>
      <c r="B52" s="326">
        <v>5.0</v>
      </c>
      <c r="C52" s="316"/>
      <c r="D52" s="327"/>
      <c r="E52" s="32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24.75" customHeight="1">
      <c r="A53" s="325" t="s">
        <v>122</v>
      </c>
      <c r="B53" s="326">
        <v>1.0</v>
      </c>
      <c r="C53" s="316"/>
      <c r="D53" s="327"/>
      <c r="E53" s="32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24.75" customHeight="1">
      <c r="A54" s="325" t="s">
        <v>122</v>
      </c>
      <c r="B54" s="326">
        <v>2.0</v>
      </c>
      <c r="C54" s="316"/>
      <c r="D54" s="327"/>
      <c r="E54" s="32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24.75" customHeight="1">
      <c r="A55" s="325" t="s">
        <v>122</v>
      </c>
      <c r="B55" s="326">
        <v>3.0</v>
      </c>
      <c r="C55" s="316"/>
      <c r="D55" s="327"/>
      <c r="E55" s="32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24.75" customHeight="1">
      <c r="A56" s="325" t="s">
        <v>122</v>
      </c>
      <c r="B56" s="326">
        <v>4.0</v>
      </c>
      <c r="C56" s="316"/>
      <c r="D56" s="327"/>
      <c r="E56" s="32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24.75" customHeight="1">
      <c r="A57" s="325" t="s">
        <v>122</v>
      </c>
      <c r="B57" s="326">
        <v>5.0</v>
      </c>
      <c r="C57" s="316"/>
      <c r="D57" s="327"/>
      <c r="E57" s="328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24.75" customHeight="1">
      <c r="A58" s="325" t="s">
        <v>123</v>
      </c>
      <c r="B58" s="326">
        <v>1.0</v>
      </c>
      <c r="C58" s="316"/>
      <c r="D58" s="327"/>
      <c r="E58" s="328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24.75" customHeight="1">
      <c r="A59" s="325" t="s">
        <v>123</v>
      </c>
      <c r="B59" s="326">
        <v>2.0</v>
      </c>
      <c r="C59" s="316"/>
      <c r="D59" s="327"/>
      <c r="E59" s="32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24.75" customHeight="1">
      <c r="A60" s="325" t="s">
        <v>123</v>
      </c>
      <c r="B60" s="326">
        <v>3.0</v>
      </c>
      <c r="C60" s="316"/>
      <c r="D60" s="327"/>
      <c r="E60" s="328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24.75" customHeight="1">
      <c r="A61" s="325" t="s">
        <v>123</v>
      </c>
      <c r="B61" s="326">
        <v>4.0</v>
      </c>
      <c r="C61" s="316"/>
      <c r="D61" s="327"/>
      <c r="E61" s="32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24.75" customHeight="1">
      <c r="A62" s="325" t="s">
        <v>123</v>
      </c>
      <c r="B62" s="326">
        <v>5.0</v>
      </c>
      <c r="C62" s="316"/>
      <c r="D62" s="327"/>
      <c r="E62" s="32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24.75" customHeight="1">
      <c r="A63" s="325" t="s">
        <v>124</v>
      </c>
      <c r="B63" s="326">
        <v>1.0</v>
      </c>
      <c r="C63" s="316"/>
      <c r="D63" s="327"/>
      <c r="E63" s="328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24.75" customHeight="1">
      <c r="A64" s="325" t="s">
        <v>124</v>
      </c>
      <c r="B64" s="326">
        <v>2.0</v>
      </c>
      <c r="C64" s="316"/>
      <c r="D64" s="327"/>
      <c r="E64" s="328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24.75" customHeight="1">
      <c r="A65" s="325" t="s">
        <v>124</v>
      </c>
      <c r="B65" s="326">
        <v>3.0</v>
      </c>
      <c r="C65" s="316"/>
      <c r="D65" s="327"/>
      <c r="E65" s="32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24.75" customHeight="1">
      <c r="A66" s="325" t="s">
        <v>124</v>
      </c>
      <c r="B66" s="326">
        <v>4.0</v>
      </c>
      <c r="C66" s="316"/>
      <c r="D66" s="327"/>
      <c r="E66" s="328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24.75" customHeight="1">
      <c r="A67" s="325" t="s">
        <v>124</v>
      </c>
      <c r="B67" s="326">
        <v>5.0</v>
      </c>
      <c r="C67" s="316"/>
      <c r="D67" s="327"/>
      <c r="E67" s="328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24.75" customHeight="1">
      <c r="A68" s="325" t="s">
        <v>125</v>
      </c>
      <c r="B68" s="326">
        <v>1.0</v>
      </c>
      <c r="C68" s="316"/>
      <c r="D68" s="327"/>
      <c r="E68" s="328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24.75" customHeight="1">
      <c r="A69" s="325" t="s">
        <v>125</v>
      </c>
      <c r="B69" s="326">
        <v>2.0</v>
      </c>
      <c r="C69" s="316"/>
      <c r="D69" s="327"/>
      <c r="E69" s="328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24.75" customHeight="1">
      <c r="A70" s="325" t="s">
        <v>125</v>
      </c>
      <c r="B70" s="326">
        <v>3.0</v>
      </c>
      <c r="C70" s="316"/>
      <c r="D70" s="327"/>
      <c r="E70" s="328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24.75" customHeight="1">
      <c r="A71" s="325" t="s">
        <v>125</v>
      </c>
      <c r="B71" s="326">
        <v>4.0</v>
      </c>
      <c r="C71" s="316"/>
      <c r="D71" s="327"/>
      <c r="E71" s="328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24.75" customHeight="1">
      <c r="A72" s="325" t="s">
        <v>125</v>
      </c>
      <c r="B72" s="326">
        <v>5.0</v>
      </c>
      <c r="C72" s="316"/>
      <c r="D72" s="327"/>
      <c r="E72" s="328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24.75" customHeight="1">
      <c r="A73" s="325" t="s">
        <v>126</v>
      </c>
      <c r="B73" s="326">
        <v>1.0</v>
      </c>
      <c r="C73" s="316"/>
      <c r="D73" s="327"/>
      <c r="E73" s="328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24.75" customHeight="1">
      <c r="A74" s="325" t="s">
        <v>126</v>
      </c>
      <c r="B74" s="326">
        <v>2.0</v>
      </c>
      <c r="C74" s="316"/>
      <c r="D74" s="327"/>
      <c r="E74" s="328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24.75" customHeight="1">
      <c r="A75" s="325" t="s">
        <v>126</v>
      </c>
      <c r="B75" s="326">
        <v>3.0</v>
      </c>
      <c r="C75" s="316"/>
      <c r="D75" s="327"/>
      <c r="E75" s="328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24.75" customHeight="1">
      <c r="A76" s="325" t="s">
        <v>126</v>
      </c>
      <c r="B76" s="326">
        <v>4.0</v>
      </c>
      <c r="C76" s="316"/>
      <c r="D76" s="327"/>
      <c r="E76" s="328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24.75" customHeight="1">
      <c r="A77" s="329" t="s">
        <v>126</v>
      </c>
      <c r="B77" s="330">
        <v>5.0</v>
      </c>
      <c r="C77" s="321"/>
      <c r="D77" s="331"/>
      <c r="E77" s="33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101"/>
      <c r="B278" s="10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101"/>
      <c r="B279" s="10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101"/>
      <c r="B280" s="10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101"/>
      <c r="B281" s="10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101"/>
      <c r="B282" s="10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101"/>
      <c r="B283" s="10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101"/>
      <c r="B284" s="10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101"/>
      <c r="B285" s="10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101"/>
      <c r="B286" s="10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101"/>
      <c r="B287" s="10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101"/>
      <c r="B288" s="10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101"/>
      <c r="B289" s="10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101"/>
      <c r="B290" s="10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101"/>
      <c r="B291" s="10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101"/>
      <c r="B292" s="10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101"/>
      <c r="B293" s="10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101"/>
      <c r="B294" s="10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101"/>
      <c r="B295" s="10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101"/>
      <c r="B296" s="10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101"/>
      <c r="B297" s="10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101"/>
      <c r="B298" s="10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101"/>
      <c r="B299" s="10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101"/>
      <c r="B300" s="10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101"/>
      <c r="B301" s="10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101"/>
      <c r="B302" s="10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101"/>
      <c r="B303" s="10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101"/>
      <c r="B304" s="10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101"/>
      <c r="B305" s="10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101"/>
      <c r="B306" s="10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101"/>
      <c r="B307" s="10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101"/>
      <c r="B308" s="10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101"/>
      <c r="B309" s="10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101"/>
      <c r="B310" s="10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101"/>
      <c r="B311" s="10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101"/>
      <c r="B312" s="10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101"/>
      <c r="B313" s="10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101"/>
      <c r="B314" s="10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101"/>
      <c r="B315" s="10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101"/>
      <c r="B316" s="10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101"/>
      <c r="B317" s="10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101"/>
      <c r="B318" s="10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101"/>
      <c r="B319" s="10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101"/>
      <c r="B320" s="10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101"/>
      <c r="B321" s="10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101"/>
      <c r="B322" s="10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101"/>
      <c r="B323" s="10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101"/>
      <c r="B324" s="10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101"/>
      <c r="B325" s="10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101"/>
      <c r="B326" s="10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101"/>
      <c r="B327" s="10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101"/>
      <c r="B328" s="10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101"/>
      <c r="B329" s="10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101"/>
      <c r="B330" s="10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101"/>
      <c r="B331" s="10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101"/>
      <c r="B332" s="10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101"/>
      <c r="B333" s="10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101"/>
      <c r="B334" s="10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101"/>
      <c r="B335" s="10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101"/>
      <c r="B336" s="10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101"/>
      <c r="B337" s="10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101"/>
      <c r="B338" s="10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101"/>
      <c r="B339" s="10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101"/>
      <c r="B340" s="10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101"/>
      <c r="B341" s="10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101"/>
      <c r="B342" s="10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101"/>
      <c r="B343" s="10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101"/>
      <c r="B344" s="10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101"/>
      <c r="B345" s="10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101"/>
      <c r="B346" s="10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101"/>
      <c r="B347" s="10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101"/>
      <c r="B348" s="10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101"/>
      <c r="B349" s="10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101"/>
      <c r="B350" s="10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101"/>
      <c r="B351" s="10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101"/>
      <c r="B352" s="10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101"/>
      <c r="B353" s="10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101"/>
      <c r="B354" s="10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101"/>
      <c r="B355" s="10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101"/>
      <c r="B356" s="10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101"/>
      <c r="B357" s="10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101"/>
      <c r="B358" s="10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101"/>
      <c r="B359" s="10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101"/>
      <c r="B360" s="10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101"/>
      <c r="B361" s="10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101"/>
      <c r="B362" s="10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101"/>
      <c r="B363" s="10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101"/>
      <c r="B364" s="10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101"/>
      <c r="B365" s="10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101"/>
      <c r="B366" s="10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101"/>
      <c r="B367" s="10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101"/>
      <c r="B368" s="10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101"/>
      <c r="B369" s="10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101"/>
      <c r="B370" s="10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101"/>
      <c r="B371" s="10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101"/>
      <c r="B372" s="10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101"/>
      <c r="B373" s="10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101"/>
      <c r="B374" s="10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101"/>
      <c r="B375" s="10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101"/>
      <c r="B376" s="10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101"/>
      <c r="B377" s="10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101"/>
      <c r="B378" s="10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101"/>
      <c r="B379" s="10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101"/>
      <c r="B380" s="10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101"/>
      <c r="B381" s="10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101"/>
      <c r="B382" s="10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101"/>
      <c r="B383" s="10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101"/>
      <c r="B384" s="10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101"/>
      <c r="B385" s="10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101"/>
      <c r="B386" s="10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101"/>
      <c r="B387" s="10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101"/>
      <c r="B388" s="10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101"/>
      <c r="B389" s="10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101"/>
      <c r="B390" s="10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101"/>
      <c r="B391" s="10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101"/>
      <c r="B392" s="10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101"/>
      <c r="B393" s="10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101"/>
      <c r="B394" s="10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101"/>
      <c r="B395" s="10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101"/>
      <c r="B396" s="10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101"/>
      <c r="B397" s="10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101"/>
      <c r="B398" s="10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101"/>
      <c r="B399" s="10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101"/>
      <c r="B400" s="10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101"/>
      <c r="B401" s="10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101"/>
      <c r="B402" s="10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101"/>
      <c r="B403" s="10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101"/>
      <c r="B404" s="10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101"/>
      <c r="B405" s="10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101"/>
      <c r="B406" s="10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101"/>
      <c r="B407" s="10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101"/>
      <c r="B408" s="10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101"/>
      <c r="B409" s="10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101"/>
      <c r="B410" s="10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101"/>
      <c r="B411" s="10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101"/>
      <c r="B412" s="10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101"/>
      <c r="B413" s="10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101"/>
      <c r="B414" s="10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101"/>
      <c r="B415" s="10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101"/>
      <c r="B416" s="10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101"/>
      <c r="B417" s="10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101"/>
      <c r="B418" s="10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101"/>
      <c r="B419" s="10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101"/>
      <c r="B420" s="10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101"/>
      <c r="B421" s="10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101"/>
      <c r="B422" s="10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101"/>
      <c r="B423" s="10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101"/>
      <c r="B424" s="10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101"/>
      <c r="B425" s="10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101"/>
      <c r="B426" s="10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101"/>
      <c r="B427" s="10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101"/>
      <c r="B428" s="10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101"/>
      <c r="B429" s="10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101"/>
      <c r="B430" s="10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101"/>
      <c r="B431" s="10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101"/>
      <c r="B432" s="10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101"/>
      <c r="B433" s="10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101"/>
      <c r="B434" s="10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101"/>
      <c r="B435" s="10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101"/>
      <c r="B436" s="10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101"/>
      <c r="B437" s="10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101"/>
      <c r="B438" s="10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101"/>
      <c r="B439" s="10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101"/>
      <c r="B440" s="10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101"/>
      <c r="B441" s="10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101"/>
      <c r="B442" s="10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101"/>
      <c r="B443" s="10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101"/>
      <c r="B444" s="10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101"/>
      <c r="B445" s="10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101"/>
      <c r="B446" s="10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101"/>
      <c r="B447" s="10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101"/>
      <c r="B448" s="10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101"/>
      <c r="B449" s="10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101"/>
      <c r="B450" s="10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101"/>
      <c r="B451" s="10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101"/>
      <c r="B452" s="10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101"/>
      <c r="B453" s="10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101"/>
      <c r="B454" s="10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101"/>
      <c r="B455" s="10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101"/>
      <c r="B456" s="10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101"/>
      <c r="B457" s="10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101"/>
      <c r="B458" s="10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101"/>
      <c r="B459" s="10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101"/>
      <c r="B460" s="10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101"/>
      <c r="B461" s="10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101"/>
      <c r="B462" s="10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101"/>
      <c r="B463" s="10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101"/>
      <c r="B464" s="10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101"/>
      <c r="B465" s="10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101"/>
      <c r="B466" s="10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101"/>
      <c r="B467" s="10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101"/>
      <c r="B468" s="10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101"/>
      <c r="B469" s="10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101"/>
      <c r="B470" s="10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101"/>
      <c r="B471" s="10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101"/>
      <c r="B472" s="10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101"/>
      <c r="B473" s="10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101"/>
      <c r="B474" s="10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101"/>
      <c r="B475" s="10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101"/>
      <c r="B476" s="10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101"/>
      <c r="B477" s="10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101"/>
      <c r="B478" s="10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101"/>
      <c r="B479" s="10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101"/>
      <c r="B480" s="10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101"/>
      <c r="B481" s="10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101"/>
      <c r="B482" s="10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101"/>
      <c r="B483" s="10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101"/>
      <c r="B484" s="10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101"/>
      <c r="B485" s="10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101"/>
      <c r="B486" s="10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101"/>
      <c r="B487" s="10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101"/>
      <c r="B488" s="10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101"/>
      <c r="B489" s="10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101"/>
      <c r="B490" s="10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101"/>
      <c r="B491" s="10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101"/>
      <c r="B492" s="10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101"/>
      <c r="B493" s="10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101"/>
      <c r="B494" s="10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101"/>
      <c r="B495" s="10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101"/>
      <c r="B496" s="10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101"/>
      <c r="B497" s="10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101"/>
      <c r="B498" s="10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101"/>
      <c r="B499" s="10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101"/>
      <c r="B500" s="10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101"/>
      <c r="B501" s="10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101"/>
      <c r="B502" s="10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101"/>
      <c r="B503" s="10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101"/>
      <c r="B504" s="10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101"/>
      <c r="B505" s="10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101"/>
      <c r="B506" s="10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101"/>
      <c r="B507" s="10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101"/>
      <c r="B508" s="10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101"/>
      <c r="B509" s="10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101"/>
      <c r="B510" s="10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101"/>
      <c r="B511" s="10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101"/>
      <c r="B512" s="10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101"/>
      <c r="B513" s="10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101"/>
      <c r="B514" s="10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101"/>
      <c r="B515" s="10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101"/>
      <c r="B516" s="10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101"/>
      <c r="B517" s="10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101"/>
      <c r="B518" s="10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101"/>
      <c r="B519" s="10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101"/>
      <c r="B520" s="10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101"/>
      <c r="B521" s="10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101"/>
      <c r="B522" s="10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101"/>
      <c r="B523" s="10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101"/>
      <c r="B524" s="10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101"/>
      <c r="B525" s="10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101"/>
      <c r="B526" s="10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101"/>
      <c r="B527" s="10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101"/>
      <c r="B528" s="10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101"/>
      <c r="B529" s="10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101"/>
      <c r="B530" s="10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101"/>
      <c r="B531" s="10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101"/>
      <c r="B532" s="10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101"/>
      <c r="B533" s="10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101"/>
      <c r="B534" s="10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101"/>
      <c r="B535" s="10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101"/>
      <c r="B536" s="10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101"/>
      <c r="B537" s="10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101"/>
      <c r="B538" s="10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101"/>
      <c r="B539" s="10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101"/>
      <c r="B540" s="10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101"/>
      <c r="B541" s="10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101"/>
      <c r="B542" s="10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101"/>
      <c r="B543" s="10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101"/>
      <c r="B544" s="10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101"/>
      <c r="B545" s="10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101"/>
      <c r="B546" s="10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101"/>
      <c r="B547" s="10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101"/>
      <c r="B548" s="10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101"/>
      <c r="B549" s="10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101"/>
      <c r="B550" s="10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101"/>
      <c r="B551" s="10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101"/>
      <c r="B552" s="10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101"/>
      <c r="B553" s="10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101"/>
      <c r="B554" s="10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101"/>
      <c r="B555" s="10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101"/>
      <c r="B556" s="10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101"/>
      <c r="B557" s="10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101"/>
      <c r="B558" s="10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101"/>
      <c r="B559" s="10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101"/>
      <c r="B560" s="10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101"/>
      <c r="B561" s="10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101"/>
      <c r="B562" s="10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101"/>
      <c r="B563" s="10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101"/>
      <c r="B564" s="10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101"/>
      <c r="B565" s="10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101"/>
      <c r="B566" s="10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101"/>
      <c r="B567" s="10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101"/>
      <c r="B568" s="10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101"/>
      <c r="B569" s="10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101"/>
      <c r="B570" s="10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101"/>
      <c r="B571" s="10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101"/>
      <c r="B572" s="10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101"/>
      <c r="B573" s="10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101"/>
      <c r="B574" s="10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101"/>
      <c r="B575" s="10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101"/>
      <c r="B576" s="10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101"/>
      <c r="B577" s="10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101"/>
      <c r="B578" s="10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101"/>
      <c r="B579" s="10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101"/>
      <c r="B580" s="10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101"/>
      <c r="B581" s="10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101"/>
      <c r="B582" s="10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101"/>
      <c r="B583" s="10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101"/>
      <c r="B584" s="10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101"/>
      <c r="B585" s="10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101"/>
      <c r="B586" s="10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101"/>
      <c r="B587" s="10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101"/>
      <c r="B588" s="10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101"/>
      <c r="B589" s="10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101"/>
      <c r="B590" s="10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101"/>
      <c r="B591" s="10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101"/>
      <c r="B592" s="10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101"/>
      <c r="B593" s="10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101"/>
      <c r="B594" s="10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101"/>
      <c r="B595" s="10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101"/>
      <c r="B596" s="10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101"/>
      <c r="B597" s="10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101"/>
      <c r="B598" s="10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101"/>
      <c r="B599" s="10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101"/>
      <c r="B600" s="10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101"/>
      <c r="B601" s="10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101"/>
      <c r="B602" s="10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101"/>
      <c r="B603" s="10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101"/>
      <c r="B604" s="10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101"/>
      <c r="B605" s="10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101"/>
      <c r="B606" s="10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101"/>
      <c r="B607" s="10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101"/>
      <c r="B608" s="10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101"/>
      <c r="B609" s="10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101"/>
      <c r="B610" s="10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101"/>
      <c r="B611" s="10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101"/>
      <c r="B612" s="10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101"/>
      <c r="B613" s="10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101"/>
      <c r="B614" s="10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101"/>
      <c r="B615" s="10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101"/>
      <c r="B616" s="10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101"/>
      <c r="B617" s="10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101"/>
      <c r="B618" s="10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101"/>
      <c r="B619" s="10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101"/>
      <c r="B620" s="10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101"/>
      <c r="B621" s="10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101"/>
      <c r="B622" s="10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101"/>
      <c r="B623" s="10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101"/>
      <c r="B624" s="10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101"/>
      <c r="B625" s="10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101"/>
      <c r="B626" s="10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101"/>
      <c r="B627" s="10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101"/>
      <c r="B628" s="10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101"/>
      <c r="B629" s="10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101"/>
      <c r="B630" s="10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101"/>
      <c r="B631" s="10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101"/>
      <c r="B632" s="10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101"/>
      <c r="B633" s="10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101"/>
      <c r="B634" s="10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101"/>
      <c r="B635" s="10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101"/>
      <c r="B636" s="10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101"/>
      <c r="B637" s="10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101"/>
      <c r="B638" s="10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101"/>
      <c r="B639" s="10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101"/>
      <c r="B640" s="10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101"/>
      <c r="B641" s="10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101"/>
      <c r="B642" s="10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101"/>
      <c r="B643" s="10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101"/>
      <c r="B644" s="10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101"/>
      <c r="B645" s="10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101"/>
      <c r="B646" s="10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101"/>
      <c r="B647" s="10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101"/>
      <c r="B648" s="10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101"/>
      <c r="B649" s="10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101"/>
      <c r="B650" s="10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101"/>
      <c r="B651" s="10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101"/>
      <c r="B652" s="10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101"/>
      <c r="B653" s="10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101"/>
      <c r="B654" s="10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101"/>
      <c r="B655" s="10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101"/>
      <c r="B656" s="10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101"/>
      <c r="B657" s="10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101"/>
      <c r="B658" s="10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101"/>
      <c r="B659" s="10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101"/>
      <c r="B660" s="10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101"/>
      <c r="B661" s="10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101"/>
      <c r="B662" s="10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101"/>
      <c r="B663" s="10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101"/>
      <c r="B664" s="10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101"/>
      <c r="B665" s="10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101"/>
      <c r="B666" s="10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101"/>
      <c r="B667" s="10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101"/>
      <c r="B668" s="10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101"/>
      <c r="B669" s="10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101"/>
      <c r="B670" s="10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101"/>
      <c r="B671" s="10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101"/>
      <c r="B672" s="10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101"/>
      <c r="B673" s="10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101"/>
      <c r="B674" s="10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101"/>
      <c r="B675" s="10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101"/>
      <c r="B676" s="10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101"/>
      <c r="B677" s="10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101"/>
      <c r="B678" s="10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101"/>
      <c r="B679" s="10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101"/>
      <c r="B680" s="10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101"/>
      <c r="B681" s="10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101"/>
      <c r="B682" s="10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101"/>
      <c r="B683" s="10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101"/>
      <c r="B684" s="10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101"/>
      <c r="B685" s="10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101"/>
      <c r="B686" s="10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101"/>
      <c r="B687" s="10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101"/>
      <c r="B688" s="10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101"/>
      <c r="B689" s="10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101"/>
      <c r="B690" s="10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101"/>
      <c r="B691" s="10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101"/>
      <c r="B692" s="10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101"/>
      <c r="B693" s="10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101"/>
      <c r="B694" s="10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101"/>
      <c r="B695" s="10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101"/>
      <c r="B696" s="10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101"/>
      <c r="B697" s="10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101"/>
      <c r="B698" s="10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101"/>
      <c r="B699" s="10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101"/>
      <c r="B700" s="10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101"/>
      <c r="B701" s="10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101"/>
      <c r="B702" s="10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101"/>
      <c r="B703" s="10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101"/>
      <c r="B704" s="10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101"/>
      <c r="B705" s="10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101"/>
      <c r="B706" s="10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101"/>
      <c r="B707" s="10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101"/>
      <c r="B708" s="10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101"/>
      <c r="B709" s="10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101"/>
      <c r="B710" s="10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101"/>
      <c r="B711" s="10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101"/>
      <c r="B712" s="10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101"/>
      <c r="B713" s="10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101"/>
      <c r="B714" s="10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101"/>
      <c r="B715" s="10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101"/>
      <c r="B716" s="10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101"/>
      <c r="B717" s="10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101"/>
      <c r="B718" s="10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101"/>
      <c r="B719" s="10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101"/>
      <c r="B720" s="10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101"/>
      <c r="B721" s="10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101"/>
      <c r="B722" s="10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101"/>
      <c r="B723" s="10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101"/>
      <c r="B724" s="10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101"/>
      <c r="B725" s="10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101"/>
      <c r="B726" s="10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101"/>
      <c r="B727" s="10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101"/>
      <c r="B728" s="10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101"/>
      <c r="B729" s="10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101"/>
      <c r="B730" s="10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101"/>
      <c r="B731" s="10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101"/>
      <c r="B732" s="10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101"/>
      <c r="B733" s="10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101"/>
      <c r="B734" s="10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101"/>
      <c r="B735" s="10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101"/>
      <c r="B736" s="10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101"/>
      <c r="B737" s="10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101"/>
      <c r="B738" s="10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101"/>
      <c r="B739" s="10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101"/>
      <c r="B740" s="10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101"/>
      <c r="B741" s="10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101"/>
      <c r="B742" s="10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101"/>
      <c r="B743" s="10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101"/>
      <c r="B744" s="10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101"/>
      <c r="B745" s="10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101"/>
      <c r="B746" s="10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101"/>
      <c r="B747" s="10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101"/>
      <c r="B748" s="10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101"/>
      <c r="B749" s="10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101"/>
      <c r="B750" s="10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101"/>
      <c r="B751" s="10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101"/>
      <c r="B752" s="10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101"/>
      <c r="B753" s="10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101"/>
      <c r="B754" s="10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101"/>
      <c r="B755" s="10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101"/>
      <c r="B756" s="10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101"/>
      <c r="B757" s="10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101"/>
      <c r="B758" s="10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101"/>
      <c r="B759" s="10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101"/>
      <c r="B760" s="10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101"/>
      <c r="B761" s="10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101"/>
      <c r="B762" s="10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101"/>
      <c r="B763" s="10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101"/>
      <c r="B764" s="10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101"/>
      <c r="B765" s="10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101"/>
      <c r="B766" s="10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101"/>
      <c r="B767" s="10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101"/>
      <c r="B768" s="10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101"/>
      <c r="B769" s="10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101"/>
      <c r="B770" s="10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101"/>
      <c r="B771" s="10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101"/>
      <c r="B772" s="10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101"/>
      <c r="B773" s="10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101"/>
      <c r="B774" s="10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101"/>
      <c r="B775" s="10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101"/>
      <c r="B776" s="10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101"/>
      <c r="B777" s="10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101"/>
      <c r="B778" s="10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101"/>
      <c r="B779" s="10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101"/>
      <c r="B780" s="10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101"/>
      <c r="B781" s="10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101"/>
      <c r="B782" s="10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101"/>
      <c r="B783" s="10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101"/>
      <c r="B784" s="10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101"/>
      <c r="B785" s="10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101"/>
      <c r="B786" s="10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101"/>
      <c r="B787" s="10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101"/>
      <c r="B788" s="10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101"/>
      <c r="B789" s="10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101"/>
      <c r="B790" s="10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101"/>
      <c r="B791" s="10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101"/>
      <c r="B792" s="10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101"/>
      <c r="B793" s="10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101"/>
      <c r="B794" s="10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101"/>
      <c r="B795" s="10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101"/>
      <c r="B796" s="10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101"/>
      <c r="B797" s="10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101"/>
      <c r="B798" s="10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101"/>
      <c r="B799" s="10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101"/>
      <c r="B800" s="10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101"/>
      <c r="B801" s="10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101"/>
      <c r="B802" s="10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101"/>
      <c r="B803" s="10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101"/>
      <c r="B804" s="10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101"/>
      <c r="B805" s="10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101"/>
      <c r="B806" s="10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101"/>
      <c r="B807" s="10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101"/>
      <c r="B808" s="10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101"/>
      <c r="B809" s="10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101"/>
      <c r="B810" s="10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101"/>
      <c r="B811" s="10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101"/>
      <c r="B812" s="10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101"/>
      <c r="B813" s="10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101"/>
      <c r="B814" s="10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101"/>
      <c r="B815" s="10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101"/>
      <c r="B816" s="10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101"/>
      <c r="B817" s="10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101"/>
      <c r="B818" s="10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101"/>
      <c r="B819" s="10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101"/>
      <c r="B820" s="10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101"/>
      <c r="B821" s="10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101"/>
      <c r="B822" s="10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101"/>
      <c r="B823" s="10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101"/>
      <c r="B824" s="10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101"/>
      <c r="B825" s="10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101"/>
      <c r="B826" s="10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101"/>
      <c r="B827" s="10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101"/>
      <c r="B828" s="10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101"/>
      <c r="B829" s="10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101"/>
      <c r="B830" s="10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101"/>
      <c r="B831" s="10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101"/>
      <c r="B832" s="10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101"/>
      <c r="B833" s="10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101"/>
      <c r="B834" s="10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101"/>
      <c r="B835" s="10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101"/>
      <c r="B836" s="10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101"/>
      <c r="B837" s="10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101"/>
      <c r="B838" s="10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101"/>
      <c r="B839" s="10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101"/>
      <c r="B840" s="10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101"/>
      <c r="B841" s="10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101"/>
      <c r="B842" s="10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101"/>
      <c r="B843" s="10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101"/>
      <c r="B844" s="10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101"/>
      <c r="B845" s="10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101"/>
      <c r="B846" s="10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101"/>
      <c r="B847" s="10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101"/>
      <c r="B848" s="10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101"/>
      <c r="B849" s="10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101"/>
      <c r="B850" s="10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101"/>
      <c r="B851" s="10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101"/>
      <c r="B852" s="10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101"/>
      <c r="B853" s="10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101"/>
      <c r="B854" s="10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101"/>
      <c r="B855" s="10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101"/>
      <c r="B856" s="10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101"/>
      <c r="B857" s="10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101"/>
      <c r="B858" s="10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101"/>
      <c r="B859" s="10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101"/>
      <c r="B860" s="10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101"/>
      <c r="B861" s="10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101"/>
      <c r="B862" s="10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101"/>
      <c r="B863" s="10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101"/>
      <c r="B864" s="10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101"/>
      <c r="B865" s="10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101"/>
      <c r="B866" s="10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101"/>
      <c r="B867" s="10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101"/>
      <c r="B868" s="10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101"/>
      <c r="B869" s="10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101"/>
      <c r="B870" s="10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101"/>
      <c r="B871" s="10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101"/>
      <c r="B872" s="10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101"/>
      <c r="B873" s="10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101"/>
      <c r="B874" s="10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101"/>
      <c r="B875" s="10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101"/>
      <c r="B876" s="10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101"/>
      <c r="B877" s="10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101"/>
      <c r="B878" s="10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101"/>
      <c r="B879" s="10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101"/>
      <c r="B880" s="10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101"/>
      <c r="B881" s="10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101"/>
      <c r="B882" s="10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101"/>
      <c r="B883" s="10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101"/>
      <c r="B884" s="10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101"/>
      <c r="B885" s="10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101"/>
      <c r="B886" s="10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101"/>
      <c r="B887" s="10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101"/>
      <c r="B888" s="10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101"/>
      <c r="B889" s="10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101"/>
      <c r="B890" s="10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101"/>
      <c r="B891" s="10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101"/>
      <c r="B892" s="10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101"/>
      <c r="B893" s="10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101"/>
      <c r="B894" s="10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101"/>
      <c r="B895" s="10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101"/>
      <c r="B896" s="10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101"/>
      <c r="B897" s="10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101"/>
      <c r="B898" s="10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101"/>
      <c r="B899" s="10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101"/>
      <c r="B900" s="10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101"/>
      <c r="B901" s="10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101"/>
      <c r="B902" s="10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101"/>
      <c r="B903" s="10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101"/>
      <c r="B904" s="10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101"/>
      <c r="B905" s="10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101"/>
      <c r="B906" s="10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101"/>
      <c r="B907" s="10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101"/>
      <c r="B908" s="10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101"/>
      <c r="B909" s="10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101"/>
      <c r="B910" s="10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101"/>
      <c r="B911" s="10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101"/>
      <c r="B912" s="10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101"/>
      <c r="B913" s="10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101"/>
      <c r="B914" s="10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101"/>
      <c r="B915" s="10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101"/>
      <c r="B916" s="10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101"/>
      <c r="B917" s="10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101"/>
      <c r="B918" s="10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101"/>
      <c r="B919" s="10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101"/>
      <c r="B920" s="10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101"/>
      <c r="B921" s="10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101"/>
      <c r="B922" s="10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101"/>
      <c r="B923" s="10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101"/>
      <c r="B924" s="10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101"/>
      <c r="B925" s="10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101"/>
      <c r="B926" s="10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101"/>
      <c r="B927" s="10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101"/>
      <c r="B928" s="10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101"/>
      <c r="B929" s="10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101"/>
      <c r="B930" s="10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101"/>
      <c r="B931" s="10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101"/>
      <c r="B932" s="10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101"/>
      <c r="B933" s="10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101"/>
      <c r="B934" s="10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101"/>
      <c r="B935" s="10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101"/>
      <c r="B936" s="10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101"/>
      <c r="B937" s="10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101"/>
      <c r="B938" s="10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101"/>
      <c r="B939" s="10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101"/>
      <c r="B940" s="10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101"/>
      <c r="B941" s="10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101"/>
      <c r="B942" s="10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101"/>
      <c r="B943" s="10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101"/>
      <c r="B944" s="10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101"/>
      <c r="B945" s="10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101"/>
      <c r="B946" s="10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101"/>
      <c r="B947" s="10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101"/>
      <c r="B948" s="10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101"/>
      <c r="B949" s="10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101"/>
      <c r="B950" s="10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101"/>
      <c r="B951" s="10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101"/>
      <c r="B952" s="10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101"/>
      <c r="B953" s="10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101"/>
      <c r="B954" s="10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101"/>
      <c r="B955" s="10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101"/>
      <c r="B956" s="10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101"/>
      <c r="B957" s="10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101"/>
      <c r="B958" s="10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101"/>
      <c r="B959" s="10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101"/>
      <c r="B960" s="10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101"/>
      <c r="B961" s="10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101"/>
      <c r="B962" s="10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101"/>
      <c r="B963" s="10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101"/>
      <c r="B964" s="10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101"/>
      <c r="B965" s="10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101"/>
      <c r="B966" s="10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101"/>
      <c r="B967" s="10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101"/>
      <c r="B968" s="10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101"/>
      <c r="B969" s="10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101"/>
      <c r="B970" s="10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101"/>
      <c r="B971" s="10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101"/>
      <c r="B972" s="10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101"/>
      <c r="B973" s="10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101"/>
      <c r="B974" s="10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101"/>
      <c r="B975" s="10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101"/>
      <c r="B976" s="10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101"/>
      <c r="B977" s="10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101"/>
      <c r="B978" s="10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101"/>
      <c r="B979" s="10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101"/>
      <c r="B980" s="10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101"/>
      <c r="B981" s="10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101"/>
      <c r="B982" s="10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101"/>
      <c r="B983" s="10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101"/>
      <c r="B984" s="10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101"/>
      <c r="B985" s="10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101"/>
      <c r="B986" s="10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101"/>
      <c r="B987" s="10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101"/>
      <c r="B988" s="10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101"/>
      <c r="B989" s="10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101"/>
      <c r="B990" s="10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101"/>
      <c r="B991" s="10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101"/>
      <c r="B992" s="10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101"/>
      <c r="B993" s="10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101"/>
      <c r="B994" s="10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101"/>
      <c r="B995" s="10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101"/>
      <c r="B996" s="10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101"/>
      <c r="B997" s="10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101"/>
      <c r="B998" s="10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101"/>
      <c r="B999" s="10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101"/>
      <c r="B1000" s="10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8">
    <mergeCell ref="A1:E1"/>
    <mergeCell ref="A2:E2"/>
    <mergeCell ref="A3:E3"/>
    <mergeCell ref="A5:E5"/>
    <mergeCell ref="A6:C6"/>
    <mergeCell ref="A9:E9"/>
    <mergeCell ref="A11:B11"/>
    <mergeCell ref="A19:B19"/>
    <mergeCell ref="A20:B20"/>
    <mergeCell ref="A21:B21"/>
    <mergeCell ref="A25:E25"/>
    <mergeCell ref="A12:B12"/>
    <mergeCell ref="A13:B13"/>
    <mergeCell ref="A14:B14"/>
    <mergeCell ref="A15:B15"/>
    <mergeCell ref="A16:B16"/>
    <mergeCell ref="A17:B17"/>
    <mergeCell ref="A18:B18"/>
  </mergeCells>
  <dataValidations>
    <dataValidation type="date" operator="greaterThan" allowBlank="1" showInputMessage="1" showErrorMessage="1" prompt=" - " sqref="D12:E21">
      <formula1>39083.0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2003-08-07T20:46:01Z</dcterms:created>
  <dc:creator>Daniel Palazzo</dc:creator>
</cp:coreProperties>
</file>